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DUMZ53\Desktop\prelazak u mž\posao\2025\FINANCIJSKI IZVJEŠTAJI\FI I_XII_2025\Konsolidirani financijski izvještaj MŽ\"/>
    </mc:Choice>
  </mc:AlternateContent>
  <xr:revisionPtr revIDLastSave="0" documentId="13_ncr:1_{9EF6C2F0-B9C9-44CE-AA81-F49D447DE637}" xr6:coauthVersionLast="47" xr6:coauthVersionMax="47" xr10:uidLastSave="{00000000-0000-0000-0000-000000000000}"/>
  <bookViews>
    <workbookView xWindow="1200" yWindow="-120" windowWidth="27720" windowHeight="164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E340" i="9" s="1"/>
  <c r="B340" i="9" s="1"/>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F330" i="9"/>
  <c r="H329" i="9"/>
  <c r="E329" i="9" s="1"/>
  <c r="B329" i="9" s="1"/>
  <c r="G329" i="9"/>
  <c r="F329" i="9"/>
  <c r="H328" i="9"/>
  <c r="G328" i="9"/>
  <c r="F328" i="9"/>
  <c r="E328" i="9"/>
  <c r="B328" i="9" s="1"/>
  <c r="H327" i="9"/>
  <c r="G327" i="9"/>
  <c r="E327" i="9" s="1"/>
  <c r="B327" i="9" s="1"/>
  <c r="F327" i="9"/>
  <c r="H326" i="9"/>
  <c r="G326" i="9"/>
  <c r="F326" i="9"/>
  <c r="H325" i="9"/>
  <c r="E325" i="9" s="1"/>
  <c r="B325" i="9" s="1"/>
  <c r="G325" i="9"/>
  <c r="F325" i="9"/>
  <c r="H324" i="9"/>
  <c r="E324" i="9" s="1"/>
  <c r="B324" i="9" s="1"/>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G312" i="9"/>
  <c r="E312" i="9" s="1"/>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c r="E291" i="9"/>
  <c r="M290" i="9"/>
  <c r="L290" i="9"/>
  <c r="F290" i="9"/>
  <c r="B290" i="9" s="1"/>
  <c r="E290" i="9"/>
  <c r="M289" i="9"/>
  <c r="L289" i="9"/>
  <c r="E289" i="9"/>
  <c r="M288" i="9"/>
  <c r="L288" i="9"/>
  <c r="E288" i="9"/>
  <c r="M287" i="9"/>
  <c r="L287" i="9"/>
  <c r="F287" i="9"/>
  <c r="E287" i="9"/>
  <c r="M286" i="9"/>
  <c r="L286" i="9"/>
  <c r="F286" i="9"/>
  <c r="B286" i="9" s="1"/>
  <c r="E286" i="9"/>
  <c r="M285" i="9"/>
  <c r="L285" i="9"/>
  <c r="E285" i="9"/>
  <c r="M284" i="9"/>
  <c r="L284" i="9"/>
  <c r="E284" i="9"/>
  <c r="M283" i="9"/>
  <c r="L283" i="9"/>
  <c r="F283" i="9"/>
  <c r="E283" i="9"/>
  <c r="M282" i="9"/>
  <c r="L282" i="9"/>
  <c r="F282" i="9"/>
  <c r="E282" i="9"/>
  <c r="M281" i="9"/>
  <c r="L281" i="9"/>
  <c r="F281" i="9" s="1"/>
  <c r="E281" i="9"/>
  <c r="B281" i="9"/>
  <c r="M280" i="9"/>
  <c r="L280" i="9"/>
  <c r="F280" i="9" s="1"/>
  <c r="E280" i="9"/>
  <c r="B280" i="9" s="1"/>
  <c r="M279" i="9"/>
  <c r="L279" i="9"/>
  <c r="F279" i="9"/>
  <c r="E279" i="9"/>
  <c r="M278" i="9"/>
  <c r="L278" i="9"/>
  <c r="F278" i="9"/>
  <c r="B278" i="9" s="1"/>
  <c r="E278" i="9"/>
  <c r="M277" i="9"/>
  <c r="L277" i="9"/>
  <c r="F277" i="9" s="1"/>
  <c r="E277" i="9"/>
  <c r="B277" i="9"/>
  <c r="M276" i="9"/>
  <c r="L276" i="9"/>
  <c r="F276" i="9" s="1"/>
  <c r="E276" i="9"/>
  <c r="B276" i="9" s="1"/>
  <c r="M275" i="9"/>
  <c r="L275" i="9"/>
  <c r="F275" i="9"/>
  <c r="E275" i="9"/>
  <c r="M274" i="9"/>
  <c r="L274" i="9"/>
  <c r="F274" i="9"/>
  <c r="B274" i="9" s="1"/>
  <c r="E274" i="9"/>
  <c r="M273" i="9"/>
  <c r="L273" i="9"/>
  <c r="F273" i="9" s="1"/>
  <c r="E273" i="9"/>
  <c r="B273" i="9"/>
  <c r="M272" i="9"/>
  <c r="F272" i="9" s="1"/>
  <c r="L272" i="9"/>
  <c r="E272" i="9"/>
  <c r="B272" i="9" s="1"/>
  <c r="M271" i="9"/>
  <c r="L271" i="9"/>
  <c r="F271" i="9"/>
  <c r="E271" i="9"/>
  <c r="M270" i="9"/>
  <c r="L270" i="9"/>
  <c r="F270" i="9"/>
  <c r="B270" i="9" s="1"/>
  <c r="E270" i="9"/>
  <c r="M269" i="9"/>
  <c r="L269" i="9"/>
  <c r="F269" i="9" s="1"/>
  <c r="E269" i="9"/>
  <c r="B269" i="9"/>
  <c r="M268" i="9"/>
  <c r="L268" i="9"/>
  <c r="F268" i="9" s="1"/>
  <c r="E268" i="9"/>
  <c r="B268" i="9" s="1"/>
  <c r="M267" i="9"/>
  <c r="L267" i="9"/>
  <c r="F267" i="9"/>
  <c r="E267" i="9"/>
  <c r="M266" i="9"/>
  <c r="L266" i="9"/>
  <c r="F266" i="9"/>
  <c r="B266" i="9" s="1"/>
  <c r="E266" i="9"/>
  <c r="M265" i="9"/>
  <c r="L265" i="9"/>
  <c r="F265" i="9" s="1"/>
  <c r="E265" i="9"/>
  <c r="B265" i="9"/>
  <c r="M264" i="9"/>
  <c r="L264" i="9"/>
  <c r="F264" i="9" s="1"/>
  <c r="E264" i="9"/>
  <c r="B264" i="9" s="1"/>
  <c r="M263" i="9"/>
  <c r="L263" i="9"/>
  <c r="F263" i="9"/>
  <c r="E263" i="9"/>
  <c r="M262" i="9"/>
  <c r="L262" i="9"/>
  <c r="F262" i="9"/>
  <c r="B262" i="9" s="1"/>
  <c r="E262" i="9"/>
  <c r="M261" i="9"/>
  <c r="L261" i="9"/>
  <c r="F261" i="9" s="1"/>
  <c r="E261" i="9"/>
  <c r="B261" i="9"/>
  <c r="M260" i="9"/>
  <c r="L260" i="9"/>
  <c r="F260" i="9" s="1"/>
  <c r="E260" i="9"/>
  <c r="B260" i="9" s="1"/>
  <c r="M259" i="9"/>
  <c r="L259" i="9"/>
  <c r="F259" i="9"/>
  <c r="E259" i="9"/>
  <c r="M258" i="9"/>
  <c r="L258" i="9"/>
  <c r="F258" i="9"/>
  <c r="B258" i="9" s="1"/>
  <c r="E258" i="9"/>
  <c r="M257" i="9"/>
  <c r="L257" i="9"/>
  <c r="F257" i="9" s="1"/>
  <c r="E257" i="9"/>
  <c r="B257" i="9"/>
  <c r="M256" i="9"/>
  <c r="L256" i="9"/>
  <c r="F256" i="9" s="1"/>
  <c r="E256" i="9"/>
  <c r="B256" i="9" s="1"/>
  <c r="M255" i="9"/>
  <c r="L255" i="9"/>
  <c r="F255" i="9"/>
  <c r="E255" i="9"/>
  <c r="M254" i="9"/>
  <c r="L254" i="9"/>
  <c r="F254" i="9"/>
  <c r="B254" i="9" s="1"/>
  <c r="E254" i="9"/>
  <c r="M253" i="9"/>
  <c r="L253" i="9"/>
  <c r="F253" i="9" s="1"/>
  <c r="E253" i="9"/>
  <c r="B253" i="9"/>
  <c r="M252" i="9"/>
  <c r="L252" i="9"/>
  <c r="F252" i="9" s="1"/>
  <c r="E252" i="9"/>
  <c r="B252" i="9" s="1"/>
  <c r="M251" i="9"/>
  <c r="L251" i="9"/>
  <c r="F251" i="9"/>
  <c r="E251" i="9"/>
  <c r="M250" i="9"/>
  <c r="L250" i="9"/>
  <c r="F250" i="9"/>
  <c r="E250" i="9"/>
  <c r="M249" i="9"/>
  <c r="L249" i="9"/>
  <c r="F249" i="9" s="1"/>
  <c r="E249" i="9"/>
  <c r="B249" i="9"/>
  <c r="M248" i="9"/>
  <c r="L248" i="9"/>
  <c r="F248" i="9" s="1"/>
  <c r="E248" i="9"/>
  <c r="B248" i="9" s="1"/>
  <c r="M247" i="9"/>
  <c r="L247" i="9"/>
  <c r="F247" i="9"/>
  <c r="E247" i="9"/>
  <c r="M246" i="9"/>
  <c r="L246" i="9"/>
  <c r="F246" i="9"/>
  <c r="B246" i="9" s="1"/>
  <c r="E246" i="9"/>
  <c r="M245" i="9"/>
  <c r="L245" i="9"/>
  <c r="F245" i="9" s="1"/>
  <c r="E245" i="9"/>
  <c r="B245" i="9"/>
  <c r="M244" i="9"/>
  <c r="L244" i="9"/>
  <c r="F244" i="9" s="1"/>
  <c r="E244" i="9"/>
  <c r="B244" i="9" s="1"/>
  <c r="M243" i="9"/>
  <c r="L243" i="9"/>
  <c r="F243" i="9"/>
  <c r="E243" i="9"/>
  <c r="M242" i="9"/>
  <c r="L242" i="9"/>
  <c r="F242" i="9"/>
  <c r="E242" i="9"/>
  <c r="M241" i="9"/>
  <c r="L241" i="9"/>
  <c r="F241" i="9" s="1"/>
  <c r="E241" i="9"/>
  <c r="B241" i="9"/>
  <c r="M240" i="9"/>
  <c r="L240" i="9"/>
  <c r="F240" i="9" s="1"/>
  <c r="E240" i="9"/>
  <c r="B240" i="9" s="1"/>
  <c r="M239" i="9"/>
  <c r="L239" i="9"/>
  <c r="F239" i="9"/>
  <c r="E239" i="9"/>
  <c r="B239" i="9" s="1"/>
  <c r="M238" i="9"/>
  <c r="L238" i="9"/>
  <c r="F238" i="9"/>
  <c r="E238" i="9"/>
  <c r="B238" i="9" s="1"/>
  <c r="M237" i="9"/>
  <c r="L237" i="9"/>
  <c r="F237" i="9" s="1"/>
  <c r="E237" i="9"/>
  <c r="B237" i="9"/>
  <c r="M236" i="9"/>
  <c r="L236" i="9"/>
  <c r="E236" i="9"/>
  <c r="M235" i="9"/>
  <c r="L235" i="9"/>
  <c r="F235" i="9"/>
  <c r="E235" i="9"/>
  <c r="B235" i="9" s="1"/>
  <c r="M234" i="9"/>
  <c r="L234" i="9"/>
  <c r="F234" i="9" s="1"/>
  <c r="E234" i="9"/>
  <c r="M233" i="9"/>
  <c r="L233" i="9"/>
  <c r="F233" i="9" s="1"/>
  <c r="E233" i="9"/>
  <c r="B233" i="9"/>
  <c r="M232" i="9"/>
  <c r="L232" i="9"/>
  <c r="F232" i="9" s="1"/>
  <c r="E232" i="9"/>
  <c r="B232" i="9"/>
  <c r="M231" i="9"/>
  <c r="L231" i="9"/>
  <c r="F231" i="9"/>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C1674" i="1" s="1"/>
  <c r="H1674" i="1" s="1"/>
  <c r="D92" i="8"/>
  <c r="D87" i="8"/>
  <c r="D82" i="8"/>
  <c r="D77" i="8"/>
  <c r="C1654" i="1" s="1"/>
  <c r="H1654" i="1" s="1"/>
  <c r="D72" i="8"/>
  <c r="D67" i="8"/>
  <c r="D62" i="8"/>
  <c r="D57" i="8"/>
  <c r="C1634" i="1" s="1"/>
  <c r="G1634" i="1" s="1"/>
  <c r="D52" i="8"/>
  <c r="D46" i="8"/>
  <c r="D37" i="8"/>
  <c r="D27" i="8"/>
  <c r="D25" i="8" s="1"/>
  <c r="C1602" i="1" s="1"/>
  <c r="H1602" i="1" s="1"/>
  <c r="D18" i="8"/>
  <c r="D8" i="8"/>
  <c r="D6" i="8"/>
  <c r="E44" i="7"/>
  <c r="D44" i="7"/>
  <c r="E39" i="7"/>
  <c r="D39" i="7"/>
  <c r="D38" i="7" s="1"/>
  <c r="E38" i="7"/>
  <c r="E30" i="7"/>
  <c r="D30" i="7"/>
  <c r="D22" i="7" s="1"/>
  <c r="D5" i="7" s="1"/>
  <c r="G346" i="9" s="1"/>
  <c r="E346" i="9" s="1"/>
  <c r="E23" i="7"/>
  <c r="E22" i="7" s="1"/>
  <c r="D23" i="7"/>
  <c r="E14" i="7"/>
  <c r="D1547" i="1" s="1"/>
  <c r="D14" i="7"/>
  <c r="E7" i="7"/>
  <c r="D7" i="7"/>
  <c r="D6" i="7" s="1"/>
  <c r="E6" i="7"/>
  <c r="E5" i="7" s="1"/>
  <c r="I33" i="3"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3" i="5"/>
  <c r="F262" i="5"/>
  <c r="F261" i="5"/>
  <c r="E260" i="5"/>
  <c r="D260" i="5"/>
  <c r="F259" i="5"/>
  <c r="F258" i="5"/>
  <c r="F257" i="5"/>
  <c r="E256" i="5"/>
  <c r="E255" i="5" s="1"/>
  <c r="E251" i="5" s="1"/>
  <c r="I25" i="3"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E12" i="5"/>
  <c r="E7" i="5" s="1"/>
  <c r="D12" i="5"/>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0" i="1" s="1"/>
  <c r="D467" i="4"/>
  <c r="F467" i="4" s="1"/>
  <c r="D466" i="4"/>
  <c r="F466" i="4" s="1"/>
  <c r="F465" i="4"/>
  <c r="F464" i="4"/>
  <c r="F463" i="4"/>
  <c r="F462" i="4"/>
  <c r="F461" i="4"/>
  <c r="F460" i="4"/>
  <c r="F459" i="4"/>
  <c r="F458" i="4"/>
  <c r="F457" i="4"/>
  <c r="E457" i="4"/>
  <c r="D457" i="4"/>
  <c r="F456" i="4"/>
  <c r="F455" i="4"/>
  <c r="F454" i="4"/>
  <c r="F453" i="4"/>
  <c r="E452" i="4"/>
  <c r="F452"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C423" i="1" s="1"/>
  <c r="E427" i="4"/>
  <c r="D427" i="4"/>
  <c r="F427" i="4" s="1"/>
  <c r="E426" i="4"/>
  <c r="D426" i="4"/>
  <c r="F421" i="4"/>
  <c r="F420" i="4"/>
  <c r="F419" i="4"/>
  <c r="F416" i="4"/>
  <c r="F415" i="4"/>
  <c r="F414" i="4"/>
  <c r="F413" i="4"/>
  <c r="E412" i="4"/>
  <c r="D412" i="4"/>
  <c r="F411" i="4"/>
  <c r="E410" i="4"/>
  <c r="D410" i="4"/>
  <c r="F410" i="4" s="1"/>
  <c r="F409" i="4"/>
  <c r="F408" i="4"/>
  <c r="E407" i="4"/>
  <c r="D407" i="4"/>
  <c r="D406" i="4"/>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F222" i="4" s="1"/>
  <c r="D222" i="4"/>
  <c r="D221" i="4"/>
  <c r="F220" i="4"/>
  <c r="F219" i="4"/>
  <c r="F218" i="4"/>
  <c r="F217" i="4"/>
  <c r="E216" i="4"/>
  <c r="E202" i="4" s="1"/>
  <c r="D216" i="4"/>
  <c r="F215" i="4"/>
  <c r="F214" i="4"/>
  <c r="F213" i="4"/>
  <c r="F212" i="4"/>
  <c r="F211" i="4"/>
  <c r="F210" i="4"/>
  <c r="F209" i="4"/>
  <c r="E208" i="4"/>
  <c r="F208" i="4" s="1"/>
  <c r="D208" i="4"/>
  <c r="F207" i="4"/>
  <c r="F206" i="4"/>
  <c r="F205" i="4"/>
  <c r="F204" i="4"/>
  <c r="F203" i="4"/>
  <c r="E203" i="4"/>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C46" i="1" s="1"/>
  <c r="F48" i="4"/>
  <c r="F47" i="4"/>
  <c r="F46" i="4"/>
  <c r="F45" i="4"/>
  <c r="F44" i="4"/>
  <c r="E44" i="4"/>
  <c r="D44" i="4"/>
  <c r="D43" i="4" s="1"/>
  <c r="F43" i="4" s="1"/>
  <c r="E43" i="4"/>
  <c r="D39" i="1"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c r="L3" i="9" s="1"/>
  <c r="C1686" i="1"/>
  <c r="G1686" i="1" s="1"/>
  <c r="C1685" i="1"/>
  <c r="C1684" i="1"/>
  <c r="H1683" i="1"/>
  <c r="C1683" i="1"/>
  <c r="G1683" i="1" s="1"/>
  <c r="G1682" i="1"/>
  <c r="C1682" i="1"/>
  <c r="H1682" i="1" s="1"/>
  <c r="C1681" i="1"/>
  <c r="C1680" i="1"/>
  <c r="H1679" i="1"/>
  <c r="C1679" i="1"/>
  <c r="G1679" i="1" s="1"/>
  <c r="C1678" i="1"/>
  <c r="H1678" i="1" s="1"/>
  <c r="C1677" i="1"/>
  <c r="C1676" i="1"/>
  <c r="H1675" i="1"/>
  <c r="C1675" i="1"/>
  <c r="G1675" i="1" s="1"/>
  <c r="G1674" i="1"/>
  <c r="G1673" i="1"/>
  <c r="C1673" i="1"/>
  <c r="H1673" i="1" s="1"/>
  <c r="C1672" i="1"/>
  <c r="H1671" i="1"/>
  <c r="C1671" i="1"/>
  <c r="G1671" i="1" s="1"/>
  <c r="H1670" i="1"/>
  <c r="G1670" i="1"/>
  <c r="C1670" i="1"/>
  <c r="G1669"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C1637" i="1"/>
  <c r="G1636" i="1"/>
  <c r="C1636" i="1"/>
  <c r="H1636" i="1" s="1"/>
  <c r="C1635" i="1"/>
  <c r="H1634" i="1"/>
  <c r="G1633" i="1"/>
  <c r="C1633" i="1"/>
  <c r="H1633" i="1" s="1"/>
  <c r="G1632" i="1"/>
  <c r="C1632" i="1"/>
  <c r="H1632" i="1" s="1"/>
  <c r="H1631" i="1"/>
  <c r="C1631" i="1"/>
  <c r="G1631" i="1" s="1"/>
  <c r="H1630" i="1"/>
  <c r="G1630" i="1"/>
  <c r="C1630" i="1"/>
  <c r="H1629" i="1"/>
  <c r="G1629" i="1"/>
  <c r="C1629" i="1"/>
  <c r="H1627" i="1"/>
  <c r="C1627" i="1"/>
  <c r="G1627" i="1" s="1"/>
  <c r="H1626" i="1"/>
  <c r="G1626" i="1"/>
  <c r="C1626" i="1"/>
  <c r="C1625" i="1"/>
  <c r="H1625" i="1" s="1"/>
  <c r="G1624" i="1"/>
  <c r="C1624" i="1"/>
  <c r="H1624" i="1" s="1"/>
  <c r="C1623" i="1"/>
  <c r="G1623" i="1" s="1"/>
  <c r="C1620" i="1"/>
  <c r="H1619" i="1"/>
  <c r="C1619" i="1"/>
  <c r="G1619" i="1" s="1"/>
  <c r="H1618" i="1"/>
  <c r="G1618" i="1"/>
  <c r="C1618" i="1"/>
  <c r="C1617" i="1"/>
  <c r="G1616" i="1"/>
  <c r="C1616" i="1"/>
  <c r="H1616" i="1" s="1"/>
  <c r="C1615" i="1"/>
  <c r="H1614" i="1"/>
  <c r="G1614" i="1"/>
  <c r="C1614" i="1"/>
  <c r="H1613" i="1"/>
  <c r="G1613" i="1"/>
  <c r="C1613" i="1"/>
  <c r="C1612" i="1"/>
  <c r="H1611" i="1"/>
  <c r="C1611" i="1"/>
  <c r="G1611" i="1" s="1"/>
  <c r="H1610" i="1"/>
  <c r="G1610" i="1"/>
  <c r="C1610" i="1"/>
  <c r="C1609" i="1"/>
  <c r="G1608" i="1"/>
  <c r="C1608" i="1"/>
  <c r="H1608" i="1" s="1"/>
  <c r="C1607" i="1"/>
  <c r="H1606" i="1"/>
  <c r="G1606" i="1"/>
  <c r="C1606" i="1"/>
  <c r="H1605" i="1"/>
  <c r="G1605" i="1"/>
  <c r="C1605" i="1"/>
  <c r="C1604" i="1"/>
  <c r="H1603" i="1"/>
  <c r="C1603" i="1"/>
  <c r="G1603" i="1" s="1"/>
  <c r="H1601" i="1"/>
  <c r="G1601" i="1"/>
  <c r="C1601" i="1"/>
  <c r="C1600" i="1"/>
  <c r="H1600" i="1" s="1"/>
  <c r="H1599" i="1"/>
  <c r="C1599" i="1"/>
  <c r="G1599" i="1" s="1"/>
  <c r="H1598" i="1"/>
  <c r="G1598" i="1"/>
  <c r="C1598" i="1"/>
  <c r="C1597" i="1"/>
  <c r="H1597" i="1" s="1"/>
  <c r="G1596" i="1"/>
  <c r="C1596" i="1"/>
  <c r="H1596" i="1" s="1"/>
  <c r="C1595" i="1"/>
  <c r="G1595" i="1" s="1"/>
  <c r="H1594" i="1"/>
  <c r="G1594" i="1"/>
  <c r="C1594" i="1"/>
  <c r="H1593" i="1"/>
  <c r="G1593" i="1"/>
  <c r="C1593" i="1"/>
  <c r="C1592" i="1"/>
  <c r="H1592" i="1" s="1"/>
  <c r="C1591" i="1"/>
  <c r="G1591" i="1" s="1"/>
  <c r="H1590" i="1"/>
  <c r="G1590" i="1"/>
  <c r="C1590" i="1"/>
  <c r="C1589" i="1"/>
  <c r="H1589" i="1" s="1"/>
  <c r="C1588" i="1"/>
  <c r="H1588" i="1" s="1"/>
  <c r="C1587" i="1"/>
  <c r="G1587" i="1" s="1"/>
  <c r="H1586" i="1"/>
  <c r="G1586" i="1"/>
  <c r="C1586" i="1"/>
  <c r="H1585" i="1"/>
  <c r="C1585" i="1"/>
  <c r="G1585" i="1" s="1"/>
  <c r="C1584" i="1"/>
  <c r="H1584" i="1" s="1"/>
  <c r="C1583" i="1"/>
  <c r="G1583" i="1" s="1"/>
  <c r="H1582" i="1"/>
  <c r="G1582" i="1"/>
  <c r="C1582" i="1"/>
  <c r="H1581" i="1"/>
  <c r="D1581" i="1"/>
  <c r="C1581" i="1"/>
  <c r="J1580" i="1"/>
  <c r="H1580" i="1"/>
  <c r="G1580" i="1"/>
  <c r="D1580" i="1"/>
  <c r="C1580" i="1"/>
  <c r="J1579" i="1"/>
  <c r="D1579" i="1"/>
  <c r="C1579" i="1"/>
  <c r="D1578" i="1"/>
  <c r="C1578" i="1"/>
  <c r="D1577" i="1"/>
  <c r="H1577" i="1" s="1"/>
  <c r="C1577" i="1"/>
  <c r="H1576" i="1"/>
  <c r="D1576" i="1"/>
  <c r="C1576" i="1"/>
  <c r="J1575" i="1"/>
  <c r="H1575" i="1"/>
  <c r="G1575" i="1"/>
  <c r="D1575" i="1"/>
  <c r="C1575" i="1"/>
  <c r="D1574" i="1"/>
  <c r="C1574" i="1"/>
  <c r="J1574" i="1" s="1"/>
  <c r="D1573" i="1"/>
  <c r="C1573" i="1"/>
  <c r="G1572" i="1"/>
  <c r="D1572" i="1"/>
  <c r="H1572" i="1" s="1"/>
  <c r="C1572" i="1"/>
  <c r="D1571" i="1"/>
  <c r="H1571" i="1" s="1"/>
  <c r="C1571" i="1"/>
  <c r="H1570" i="1"/>
  <c r="D1570" i="1"/>
  <c r="C1570" i="1"/>
  <c r="J1569" i="1"/>
  <c r="H1569" i="1"/>
  <c r="G1569" i="1"/>
  <c r="D1569" i="1"/>
  <c r="C1569" i="1"/>
  <c r="D1568" i="1"/>
  <c r="J1568" i="1" s="1"/>
  <c r="C1568" i="1"/>
  <c r="D1567" i="1"/>
  <c r="G1567" i="1" s="1"/>
  <c r="C1567" i="1"/>
  <c r="H1566" i="1"/>
  <c r="I1566" i="1" s="1"/>
  <c r="D1566" i="1"/>
  <c r="C1566" i="1"/>
  <c r="G1566" i="1" s="1"/>
  <c r="J1565" i="1"/>
  <c r="H1565" i="1"/>
  <c r="D1565" i="1"/>
  <c r="G1565" i="1" s="1"/>
  <c r="I1565" i="1" s="1"/>
  <c r="C1565" i="1"/>
  <c r="D1564" i="1"/>
  <c r="C1564" i="1"/>
  <c r="D1563" i="1"/>
  <c r="C1563" i="1"/>
  <c r="D1562" i="1"/>
  <c r="J1562" i="1" s="1"/>
  <c r="C1562" i="1"/>
  <c r="D1561" i="1"/>
  <c r="H1561" i="1" s="1"/>
  <c r="C1561" i="1"/>
  <c r="H1560" i="1"/>
  <c r="G1560" i="1"/>
  <c r="D1560" i="1"/>
  <c r="J1560" i="1" s="1"/>
  <c r="C1560" i="1"/>
  <c r="J1559" i="1"/>
  <c r="D1559" i="1"/>
  <c r="C1559" i="1"/>
  <c r="J1558" i="1"/>
  <c r="D1558" i="1"/>
  <c r="C1558" i="1"/>
  <c r="D1557" i="1"/>
  <c r="H1557" i="1" s="1"/>
  <c r="C1557" i="1"/>
  <c r="D1556" i="1"/>
  <c r="C1556" i="1"/>
  <c r="D1555" i="1"/>
  <c r="C1555" i="1"/>
  <c r="D1554" i="1"/>
  <c r="C1554" i="1"/>
  <c r="D1553" i="1"/>
  <c r="H1553" i="1" s="1"/>
  <c r="C1553" i="1"/>
  <c r="H1552" i="1"/>
  <c r="G1552" i="1"/>
  <c r="D1552" i="1"/>
  <c r="J1552" i="1" s="1"/>
  <c r="C1552" i="1"/>
  <c r="J1551" i="1"/>
  <c r="D1551" i="1"/>
  <c r="C1551" i="1"/>
  <c r="J1550" i="1"/>
  <c r="D1550" i="1"/>
  <c r="C1550" i="1"/>
  <c r="D1549" i="1"/>
  <c r="H1549" i="1" s="1"/>
  <c r="C1549" i="1"/>
  <c r="H1548" i="1"/>
  <c r="G1548" i="1"/>
  <c r="I1548" i="1" s="1"/>
  <c r="D1548" i="1"/>
  <c r="J1548" i="1" s="1"/>
  <c r="C1548" i="1"/>
  <c r="J1547" i="1"/>
  <c r="H1547" i="1"/>
  <c r="G1547" i="1"/>
  <c r="C1547" i="1"/>
  <c r="J1546" i="1"/>
  <c r="D1546" i="1"/>
  <c r="C1546" i="1"/>
  <c r="D1545" i="1"/>
  <c r="C1545" i="1"/>
  <c r="D1544" i="1"/>
  <c r="G1544" i="1" s="1"/>
  <c r="C1544" i="1"/>
  <c r="H1543" i="1"/>
  <c r="G1543" i="1"/>
  <c r="D1543" i="1"/>
  <c r="C1543" i="1"/>
  <c r="J1543" i="1" s="1"/>
  <c r="J1542" i="1"/>
  <c r="D1542" i="1"/>
  <c r="C1542"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H1439" i="1" s="1"/>
  <c r="G1438" i="1"/>
  <c r="D1438" i="1"/>
  <c r="C1438" i="1"/>
  <c r="H1438" i="1" s="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H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C1345" i="1"/>
  <c r="H1344" i="1"/>
  <c r="G1344" i="1"/>
  <c r="D1344" i="1"/>
  <c r="C1344" i="1"/>
  <c r="H1343" i="1"/>
  <c r="G1343" i="1"/>
  <c r="D1343" i="1"/>
  <c r="C1343" i="1"/>
  <c r="H1342" i="1"/>
  <c r="G1342" i="1"/>
  <c r="D1342" i="1"/>
  <c r="C1342" i="1"/>
  <c r="H1341" i="1"/>
  <c r="G1341" i="1"/>
  <c r="D1341" i="1"/>
  <c r="C1341" i="1"/>
  <c r="D1340" i="1"/>
  <c r="C1340" i="1"/>
  <c r="H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C1306" i="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D1289" i="1"/>
  <c r="C1289" i="1"/>
  <c r="H1289" i="1" s="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C1269" i="1"/>
  <c r="H1269" i="1" s="1"/>
  <c r="D1268" i="1"/>
  <c r="C1268" i="1"/>
  <c r="H1268" i="1" s="1"/>
  <c r="H1267" i="1"/>
  <c r="D1267" i="1"/>
  <c r="G1267" i="1" s="1"/>
  <c r="C1267" i="1"/>
  <c r="H1266" i="1"/>
  <c r="G1266" i="1"/>
  <c r="D1266" i="1"/>
  <c r="C1266" i="1"/>
  <c r="H1265" i="1"/>
  <c r="D1265" i="1"/>
  <c r="C1265" i="1"/>
  <c r="G1265" i="1" s="1"/>
  <c r="H1264" i="1"/>
  <c r="G1264" i="1"/>
  <c r="D1264" i="1"/>
  <c r="C1264" i="1"/>
  <c r="D1263" i="1"/>
  <c r="H1263" i="1" s="1"/>
  <c r="C1263" i="1"/>
  <c r="H1262" i="1"/>
  <c r="G1262" i="1"/>
  <c r="D1262" i="1"/>
  <c r="C1262" i="1"/>
  <c r="H1261" i="1"/>
  <c r="G1261" i="1"/>
  <c r="D1261" i="1"/>
  <c r="C1261" i="1"/>
  <c r="H1260" i="1"/>
  <c r="G1260" i="1"/>
  <c r="D1260" i="1"/>
  <c r="C1260" i="1"/>
  <c r="D1259" i="1"/>
  <c r="G1258" i="1"/>
  <c r="D1258" i="1"/>
  <c r="C1258" i="1"/>
  <c r="H1258" i="1" s="1"/>
  <c r="H1257" i="1"/>
  <c r="D1257" i="1"/>
  <c r="C1257" i="1"/>
  <c r="G1257" i="1" s="1"/>
  <c r="D1256" i="1"/>
  <c r="C1256" i="1"/>
  <c r="G1256" i="1" s="1"/>
  <c r="D1255"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D1165" i="1"/>
  <c r="C1165" i="1"/>
  <c r="H1165" i="1" s="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D1082" i="1"/>
  <c r="C1082" i="1"/>
  <c r="H1082" i="1" s="1"/>
  <c r="D1081" i="1"/>
  <c r="C1081" i="1"/>
  <c r="H1081" i="1" s="1"/>
  <c r="H1080" i="1"/>
  <c r="G1080" i="1"/>
  <c r="D1080" i="1"/>
  <c r="C1080" i="1"/>
  <c r="H1079" i="1"/>
  <c r="G1079" i="1"/>
  <c r="D1079" i="1"/>
  <c r="C1079" i="1"/>
  <c r="D1078" i="1"/>
  <c r="C1078" i="1"/>
  <c r="H1078" i="1" s="1"/>
  <c r="H1077" i="1"/>
  <c r="G1077" i="1"/>
  <c r="D1077" i="1"/>
  <c r="C1077" i="1"/>
  <c r="D1076" i="1"/>
  <c r="C1076" i="1"/>
  <c r="H1076"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G811" i="1"/>
  <c r="D811" i="1"/>
  <c r="C811" i="1"/>
  <c r="H811" i="1" s="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G697" i="1"/>
  <c r="D697" i="1"/>
  <c r="C697" i="1"/>
  <c r="H697" i="1" s="1"/>
  <c r="G696" i="1"/>
  <c r="D696" i="1"/>
  <c r="C696" i="1"/>
  <c r="H696" i="1" s="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G648" i="1" s="1"/>
  <c r="D647" i="1"/>
  <c r="C647" i="1"/>
  <c r="G647" i="1" s="1"/>
  <c r="D646" i="1"/>
  <c r="C646" i="1"/>
  <c r="G646" i="1" s="1"/>
  <c r="H645" i="1"/>
  <c r="G645" i="1"/>
  <c r="D645" i="1"/>
  <c r="C645" i="1"/>
  <c r="D636" i="1"/>
  <c r="G636" i="1" s="1"/>
  <c r="C636" i="1"/>
  <c r="G635"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2" i="1"/>
  <c r="D421" i="1"/>
  <c r="H416" i="1"/>
  <c r="G416" i="1"/>
  <c r="D416" i="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G300" i="1"/>
  <c r="D300" i="1"/>
  <c r="C300" i="1"/>
  <c r="H300" i="1" s="1"/>
  <c r="H299" i="1"/>
  <c r="D299" i="1"/>
  <c r="C299" i="1"/>
  <c r="G299" i="1" s="1"/>
  <c r="H298" i="1"/>
  <c r="D298" i="1"/>
  <c r="C298" i="1"/>
  <c r="G298" i="1" s="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D251" i="1"/>
  <c r="C251" i="1"/>
  <c r="G251" i="1" s="1"/>
  <c r="H250" i="1"/>
  <c r="D250" i="1"/>
  <c r="C250" i="1"/>
  <c r="G250" i="1" s="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D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D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686" i="1" l="1"/>
  <c r="G1678" i="1"/>
  <c r="G423" i="1"/>
  <c r="H423" i="1"/>
  <c r="F428" i="4"/>
  <c r="G1268" i="1"/>
  <c r="G1269" i="1"/>
  <c r="F264" i="5"/>
  <c r="G1289" i="1"/>
  <c r="G1292" i="1"/>
  <c r="H1256" i="1"/>
  <c r="F252" i="5"/>
  <c r="D70" i="5"/>
  <c r="C1075" i="1" s="1"/>
  <c r="G1081" i="1"/>
  <c r="G1082" i="1"/>
  <c r="G1076" i="1"/>
  <c r="G1078" i="1"/>
  <c r="E36" i="9"/>
  <c r="B36" i="9" s="1"/>
  <c r="E311" i="9"/>
  <c r="F236" i="9"/>
  <c r="B236" i="9" s="1"/>
  <c r="E320" i="9"/>
  <c r="B320" i="9" s="1"/>
  <c r="H646" i="1"/>
  <c r="H647" i="1"/>
  <c r="H648" i="1"/>
  <c r="G649" i="1"/>
  <c r="F118" i="6"/>
  <c r="I30" i="3"/>
  <c r="D1510" i="1"/>
  <c r="D1511" i="1"/>
  <c r="H1511" i="1" s="1"/>
  <c r="C1511" i="1"/>
  <c r="G1165" i="1"/>
  <c r="G1305" i="1"/>
  <c r="G1340" i="1"/>
  <c r="H1164" i="1"/>
  <c r="G1368" i="1"/>
  <c r="G1345" i="1"/>
  <c r="G1316" i="1"/>
  <c r="G1306" i="1"/>
  <c r="G1263" i="1"/>
  <c r="E305" i="9"/>
  <c r="B305" i="9" s="1"/>
  <c r="E304" i="9"/>
  <c r="B304" i="9" s="1"/>
  <c r="F260" i="5"/>
  <c r="F256" i="5"/>
  <c r="E303" i="9"/>
  <c r="B303" i="9" s="1"/>
  <c r="D255" i="5"/>
  <c r="C1259" i="1" s="1"/>
  <c r="G1251" i="1"/>
  <c r="H339" i="9"/>
  <c r="D1223" i="1"/>
  <c r="H1223" i="1"/>
  <c r="H1235" i="1"/>
  <c r="H1224" i="1"/>
  <c r="G1167" i="1"/>
  <c r="F82" i="5"/>
  <c r="E307" i="9"/>
  <c r="B307" i="9" s="1"/>
  <c r="G1092" i="1"/>
  <c r="G1087" i="1"/>
  <c r="H1345" i="1"/>
  <c r="H1316" i="1"/>
  <c r="H1306" i="1"/>
  <c r="G1200" i="1"/>
  <c r="G1223" i="1"/>
  <c r="G1224" i="1"/>
  <c r="G1235" i="1"/>
  <c r="G1164" i="1"/>
  <c r="H636" i="1"/>
  <c r="G415" i="1"/>
  <c r="E648" i="4"/>
  <c r="D642" i="1" s="1"/>
  <c r="F426" i="4"/>
  <c r="D422" i="1"/>
  <c r="G422" i="1" s="1"/>
  <c r="C421" i="1"/>
  <c r="D647" i="4"/>
  <c r="C641" i="1" s="1"/>
  <c r="E77" i="9"/>
  <c r="B77" i="9" s="1"/>
  <c r="G293" i="1"/>
  <c r="H293" i="1"/>
  <c r="I1567" i="1"/>
  <c r="H460" i="1"/>
  <c r="G460" i="1"/>
  <c r="H39" i="1"/>
  <c r="G39" i="1"/>
  <c r="H46" i="1"/>
  <c r="G46" i="1"/>
  <c r="H349" i="1"/>
  <c r="G349" i="1"/>
  <c r="H1442" i="1"/>
  <c r="G1442" i="1"/>
  <c r="H1448" i="1"/>
  <c r="G1448" i="1"/>
  <c r="H1454" i="1"/>
  <c r="G1454" i="1"/>
  <c r="H1460" i="1"/>
  <c r="G1460" i="1"/>
  <c r="H1466" i="1"/>
  <c r="G1466" i="1"/>
  <c r="H1470" i="1"/>
  <c r="G1470" i="1"/>
  <c r="H1476" i="1"/>
  <c r="G1476" i="1"/>
  <c r="H1480" i="1"/>
  <c r="G1480" i="1"/>
  <c r="H1486" i="1"/>
  <c r="G1486" i="1"/>
  <c r="H1488" i="1"/>
  <c r="G1488" i="1"/>
  <c r="H1492" i="1"/>
  <c r="G1492" i="1"/>
  <c r="H1494" i="1"/>
  <c r="G1494" i="1"/>
  <c r="H1498" i="1"/>
  <c r="G1498" i="1"/>
  <c r="H1500" i="1"/>
  <c r="G1500" i="1"/>
  <c r="H1504" i="1"/>
  <c r="G1504" i="1"/>
  <c r="H1508" i="1"/>
  <c r="G1508" i="1"/>
  <c r="H1514" i="1"/>
  <c r="G1514" i="1"/>
  <c r="H1518" i="1"/>
  <c r="G1518" i="1"/>
  <c r="H1522" i="1"/>
  <c r="G1522" i="1"/>
  <c r="H1524" i="1"/>
  <c r="G1524" i="1"/>
  <c r="H1530" i="1"/>
  <c r="G1530" i="1"/>
  <c r="H1534" i="1"/>
  <c r="G1534" i="1"/>
  <c r="H1538" i="1"/>
  <c r="G1538" i="1"/>
  <c r="J1545" i="1"/>
  <c r="H1545" i="1"/>
  <c r="G1545" i="1"/>
  <c r="G1607" i="1"/>
  <c r="H1607" i="1"/>
  <c r="H1660" i="1"/>
  <c r="G1660" i="1"/>
  <c r="H1680" i="1"/>
  <c r="G1680" i="1"/>
  <c r="H1440" i="1"/>
  <c r="G1440" i="1"/>
  <c r="H1446" i="1"/>
  <c r="G1446" i="1"/>
  <c r="H1452" i="1"/>
  <c r="G1452" i="1"/>
  <c r="H1458" i="1"/>
  <c r="G1458" i="1"/>
  <c r="H1464" i="1"/>
  <c r="G1464" i="1"/>
  <c r="H1472" i="1"/>
  <c r="G1472" i="1"/>
  <c r="H1482" i="1"/>
  <c r="G1482" i="1"/>
  <c r="H1516" i="1"/>
  <c r="G1516" i="1"/>
  <c r="H1554" i="1"/>
  <c r="G1554" i="1"/>
  <c r="G1556" i="1"/>
  <c r="H1556" i="1"/>
  <c r="G1559" i="1"/>
  <c r="I1559" i="1" s="1"/>
  <c r="H1559" i="1"/>
  <c r="G1564" i="1"/>
  <c r="H1564" i="1"/>
  <c r="C64" i="1"/>
  <c r="C156"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J1541" i="1"/>
  <c r="H1541" i="1"/>
  <c r="G1541" i="1"/>
  <c r="J1554" i="1"/>
  <c r="J1573" i="1"/>
  <c r="H1573" i="1"/>
  <c r="G1577" i="1"/>
  <c r="G1579" i="1"/>
  <c r="H1579" i="1"/>
  <c r="H1587" i="1"/>
  <c r="G1600" i="1"/>
  <c r="G1602" i="1"/>
  <c r="G1635" i="1"/>
  <c r="H1635" i="1"/>
  <c r="G1654" i="1"/>
  <c r="H1668" i="1"/>
  <c r="G1668" i="1"/>
  <c r="H1672" i="1"/>
  <c r="G1672" i="1"/>
  <c r="H1677" i="1"/>
  <c r="G1677" i="1"/>
  <c r="F341" i="4"/>
  <c r="D321" i="4"/>
  <c r="H1444" i="1"/>
  <c r="G1444" i="1"/>
  <c r="H1450" i="1"/>
  <c r="G1450" i="1"/>
  <c r="H1456" i="1"/>
  <c r="G1456" i="1"/>
  <c r="H1462" i="1"/>
  <c r="G1462" i="1"/>
  <c r="H1468" i="1"/>
  <c r="G1468" i="1"/>
  <c r="H1474" i="1"/>
  <c r="G1474" i="1"/>
  <c r="H1478" i="1"/>
  <c r="G1478" i="1"/>
  <c r="H1484" i="1"/>
  <c r="G1484" i="1"/>
  <c r="H1490" i="1"/>
  <c r="G1490" i="1"/>
  <c r="H1496" i="1"/>
  <c r="G1496" i="1"/>
  <c r="H1502" i="1"/>
  <c r="G1502" i="1"/>
  <c r="H1506" i="1"/>
  <c r="G1506" i="1"/>
  <c r="H1512" i="1"/>
  <c r="G1512" i="1"/>
  <c r="H1520" i="1"/>
  <c r="G1520" i="1"/>
  <c r="H1526" i="1"/>
  <c r="G1526" i="1"/>
  <c r="H1528" i="1"/>
  <c r="G1528" i="1"/>
  <c r="H1532" i="1"/>
  <c r="G1532" i="1"/>
  <c r="H1536" i="1"/>
  <c r="G1536" i="1"/>
  <c r="H1540" i="1"/>
  <c r="G1540" i="1"/>
  <c r="G1574" i="1"/>
  <c r="I1574" i="1" s="1"/>
  <c r="H1574" i="1"/>
  <c r="J1578" i="1"/>
  <c r="H1578" i="1"/>
  <c r="G1615" i="1"/>
  <c r="H1615" i="1"/>
  <c r="H1685" i="1"/>
  <c r="G1685" i="1"/>
  <c r="H1542" i="1"/>
  <c r="G1542" i="1"/>
  <c r="G1551" i="1"/>
  <c r="H1551" i="1"/>
  <c r="H1562" i="1"/>
  <c r="G1562" i="1"/>
  <c r="J1567" i="1"/>
  <c r="H1567" i="1"/>
  <c r="G1571" i="1"/>
  <c r="G1578" i="1"/>
  <c r="I1578" i="1" s="1"/>
  <c r="G1589" i="1"/>
  <c r="H1604" i="1"/>
  <c r="G1604" i="1"/>
  <c r="H1612" i="1"/>
  <c r="G1612" i="1"/>
  <c r="H1620" i="1"/>
  <c r="G1620" i="1"/>
  <c r="H1623" i="1"/>
  <c r="G1625" i="1"/>
  <c r="H1637" i="1"/>
  <c r="G1637" i="1"/>
  <c r="H1656" i="1"/>
  <c r="G1656" i="1"/>
  <c r="H1676" i="1"/>
  <c r="G1676" i="1"/>
  <c r="H1681" i="1"/>
  <c r="G1681" i="1"/>
  <c r="F50" i="4"/>
  <c r="D49" i="4"/>
  <c r="E406" i="4"/>
  <c r="D401" i="1" s="1"/>
  <c r="F407" i="4"/>
  <c r="I22" i="3"/>
  <c r="D25" i="1"/>
  <c r="D402" i="1"/>
  <c r="D461" i="1"/>
  <c r="D1012" i="1"/>
  <c r="D1017" i="1"/>
  <c r="G1439" i="1"/>
  <c r="I1543" i="1"/>
  <c r="H1546" i="1"/>
  <c r="G1546" i="1"/>
  <c r="H1550" i="1"/>
  <c r="G1550" i="1"/>
  <c r="I1550" i="1" s="1"/>
  <c r="I1552" i="1"/>
  <c r="G1555" i="1"/>
  <c r="H1555" i="1"/>
  <c r="H1558" i="1"/>
  <c r="G1558" i="1"/>
  <c r="I1560" i="1"/>
  <c r="G1563" i="1"/>
  <c r="H1563" i="1"/>
  <c r="J1564" i="1"/>
  <c r="G1568" i="1"/>
  <c r="H1568" i="1"/>
  <c r="G1573" i="1"/>
  <c r="I1573" i="1" s="1"/>
  <c r="G1584" i="1"/>
  <c r="G1592" i="1"/>
  <c r="H1595" i="1"/>
  <c r="G1597" i="1"/>
  <c r="H1609" i="1"/>
  <c r="G1609" i="1"/>
  <c r="H1617" i="1"/>
  <c r="G1617" i="1"/>
  <c r="H1640" i="1"/>
  <c r="G1640" i="1"/>
  <c r="H1664" i="1"/>
  <c r="G1664" i="1"/>
  <c r="H1684" i="1"/>
  <c r="G1684" i="1"/>
  <c r="F234" i="4"/>
  <c r="E230" i="4"/>
  <c r="D226" i="1" s="1"/>
  <c r="H156" i="9"/>
  <c r="E597" i="4"/>
  <c r="D591" i="1" s="1"/>
  <c r="E5" i="6"/>
  <c r="F6" i="6"/>
  <c r="F491" i="4"/>
  <c r="F597" i="4"/>
  <c r="F186" i="5"/>
  <c r="D178" i="5"/>
  <c r="J1566" i="1"/>
  <c r="G1570" i="1"/>
  <c r="I1570" i="1" s="1"/>
  <c r="J1570" i="1"/>
  <c r="G1576" i="1"/>
  <c r="I1576" i="1" s="1"/>
  <c r="J1576" i="1"/>
  <c r="G1581" i="1"/>
  <c r="I1581" i="1" s="1"/>
  <c r="J1581" i="1"/>
  <c r="H1644" i="1"/>
  <c r="G1644" i="1"/>
  <c r="H1648" i="1"/>
  <c r="G1648" i="1"/>
  <c r="H1652" i="1"/>
  <c r="G1652" i="1"/>
  <c r="F8" i="4"/>
  <c r="D7" i="4"/>
  <c r="F126" i="4"/>
  <c r="D125" i="4"/>
  <c r="F154" i="4"/>
  <c r="D153" i="4"/>
  <c r="E647" i="4"/>
  <c r="D641" i="1" s="1"/>
  <c r="F557" i="4"/>
  <c r="D536" i="4"/>
  <c r="E70" i="5"/>
  <c r="F71" i="5"/>
  <c r="B346" i="9"/>
  <c r="E345" i="9"/>
  <c r="I10" i="3" s="1"/>
  <c r="H1544" i="1"/>
  <c r="I1544" i="1" s="1"/>
  <c r="J1544" i="1"/>
  <c r="G1549" i="1"/>
  <c r="I1549" i="1" s="1"/>
  <c r="J1549" i="1"/>
  <c r="G1553" i="1"/>
  <c r="I1553" i="1" s="1"/>
  <c r="J1553" i="1"/>
  <c r="G1557" i="1"/>
  <c r="I1557" i="1" s="1"/>
  <c r="J1557" i="1"/>
  <c r="G1561" i="1"/>
  <c r="I1561" i="1" s="1"/>
  <c r="J1561" i="1"/>
  <c r="I1569" i="1"/>
  <c r="I1575" i="1"/>
  <c r="I1580" i="1"/>
  <c r="H1583" i="1"/>
  <c r="G1588" i="1"/>
  <c r="H1591" i="1"/>
  <c r="G1657" i="1"/>
  <c r="G1661" i="1"/>
  <c r="G1665" i="1"/>
  <c r="E7" i="4"/>
  <c r="E308" i="4"/>
  <c r="E321" i="4"/>
  <c r="D316" i="1" s="1"/>
  <c r="F322" i="4"/>
  <c r="E430" i="4"/>
  <c r="G339" i="9"/>
  <c r="E339" i="9" s="1"/>
  <c r="B339" i="9" s="1"/>
  <c r="F219" i="5"/>
  <c r="F36" i="6"/>
  <c r="D35" i="6"/>
  <c r="F406" i="4"/>
  <c r="F70" i="5"/>
  <c r="F5" i="6"/>
  <c r="D114" i="6"/>
  <c r="D82" i="4"/>
  <c r="D106" i="4"/>
  <c r="D140" i="4"/>
  <c r="D164" i="4"/>
  <c r="E221" i="4"/>
  <c r="D217" i="1" s="1"/>
  <c r="D230" i="4"/>
  <c r="D309" i="4"/>
  <c r="D361" i="4"/>
  <c r="E373" i="4"/>
  <c r="D368" i="1" s="1"/>
  <c r="F431" i="4"/>
  <c r="D522" i="4"/>
  <c r="F572" i="4"/>
  <c r="D571" i="4"/>
  <c r="E584" i="4"/>
  <c r="D578" i="1" s="1"/>
  <c r="F630" i="4"/>
  <c r="D629" i="4"/>
  <c r="G316" i="9"/>
  <c r="G315" i="9"/>
  <c r="D147" i="5"/>
  <c r="F150" i="5"/>
  <c r="F204" i="5"/>
  <c r="D203" i="5"/>
  <c r="F255" i="5"/>
  <c r="F43" i="6"/>
  <c r="F130" i="6"/>
  <c r="D129" i="6"/>
  <c r="F216" i="4"/>
  <c r="D262" i="4"/>
  <c r="D273" i="4"/>
  <c r="F398" i="4"/>
  <c r="F412" i="4"/>
  <c r="D648" i="4"/>
  <c r="E536" i="4"/>
  <c r="E571" i="4"/>
  <c r="D565" i="1" s="1"/>
  <c r="G156" i="9"/>
  <c r="E156" i="9" s="1"/>
  <c r="B156" i="9" s="1"/>
  <c r="F607" i="4"/>
  <c r="E629" i="4"/>
  <c r="D623" i="1" s="1"/>
  <c r="F12" i="5"/>
  <c r="G314" i="9"/>
  <c r="E314" i="9" s="1"/>
  <c r="B314" i="9" s="1"/>
  <c r="F89" i="5"/>
  <c r="D88" i="5"/>
  <c r="H316" i="9"/>
  <c r="H315" i="9"/>
  <c r="D274" i="5"/>
  <c r="D251" i="5" s="1"/>
  <c r="F277" i="5"/>
  <c r="E35" i="6"/>
  <c r="F89" i="6"/>
  <c r="D44" i="8"/>
  <c r="D51" i="8"/>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211" i="9"/>
  <c r="E211" i="9" s="1"/>
  <c r="B211" i="9" s="1"/>
  <c r="G210" i="9"/>
  <c r="E210" i="9" s="1"/>
  <c r="B210" i="9" s="1"/>
  <c r="G209" i="9"/>
  <c r="E209" i="9" s="1"/>
  <c r="B209" i="9" s="1"/>
  <c r="G208" i="9"/>
  <c r="E208" i="9" s="1"/>
  <c r="B208" i="9" s="1"/>
  <c r="L207" i="9"/>
  <c r="F207"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6" i="9"/>
  <c r="E176" i="9" s="1"/>
  <c r="B176" i="9" s="1"/>
  <c r="G177" i="9"/>
  <c r="E177" i="9" s="1"/>
  <c r="B177" i="9" s="1"/>
  <c r="H179" i="9"/>
  <c r="G178" i="9"/>
  <c r="E178" i="9" s="1"/>
  <c r="B178" i="9" s="1"/>
  <c r="G174" i="9"/>
  <c r="E174" i="9" s="1"/>
  <c r="B174" i="9" s="1"/>
  <c r="G180" i="9"/>
  <c r="E180" i="9" s="1"/>
  <c r="B180" i="9" s="1"/>
  <c r="G179" i="9"/>
  <c r="E179" i="9" s="1"/>
  <c r="B179" i="9" s="1"/>
  <c r="G175" i="9"/>
  <c r="E175" i="9" s="1"/>
  <c r="B175" i="9" s="1"/>
  <c r="I10" i="9"/>
  <c r="E88" i="5"/>
  <c r="D1093" i="1" s="1"/>
  <c r="E177" i="5"/>
  <c r="B284" i="9"/>
  <c r="B292" i="9"/>
  <c r="F284" i="9"/>
  <c r="F285" i="9"/>
  <c r="B285" i="9" s="1"/>
  <c r="F288" i="9"/>
  <c r="B288" i="9" s="1"/>
  <c r="F289" i="9"/>
  <c r="B289" i="9" s="1"/>
  <c r="F292" i="9"/>
  <c r="F298" i="9"/>
  <c r="B311" i="9"/>
  <c r="F341" i="9"/>
  <c r="B341" i="9" s="1"/>
  <c r="B234" i="9"/>
  <c r="B242" i="9"/>
  <c r="B243" i="9"/>
  <c r="B247" i="9"/>
  <c r="B250" i="9"/>
  <c r="B251" i="9"/>
  <c r="B255" i="9"/>
  <c r="B259" i="9"/>
  <c r="B263" i="9"/>
  <c r="B267" i="9"/>
  <c r="B271" i="9"/>
  <c r="B275" i="9"/>
  <c r="B279" i="9"/>
  <c r="B282" i="9"/>
  <c r="B283" i="9"/>
  <c r="B287" i="9"/>
  <c r="B291" i="9"/>
  <c r="B312" i="9"/>
  <c r="E318" i="9"/>
  <c r="B318" i="9" s="1"/>
  <c r="E322" i="9"/>
  <c r="B322" i="9" s="1"/>
  <c r="E326" i="9"/>
  <c r="B326" i="9" s="1"/>
  <c r="E330" i="9"/>
  <c r="B330" i="9" s="1"/>
  <c r="G1511" i="1" l="1"/>
  <c r="E310" i="9"/>
  <c r="B310" i="9" s="1"/>
  <c r="E309" i="9"/>
  <c r="B309" i="9" s="1"/>
  <c r="H1259" i="1"/>
  <c r="G1259" i="1"/>
  <c r="E316" i="9"/>
  <c r="B316" i="9" s="1"/>
  <c r="H422" i="1"/>
  <c r="F647" i="4"/>
  <c r="G421" i="1"/>
  <c r="H421" i="1"/>
  <c r="F251" i="5"/>
  <c r="H25" i="3"/>
  <c r="C1255" i="1"/>
  <c r="E176" i="5"/>
  <c r="D1180" i="1" s="1"/>
  <c r="I24" i="3"/>
  <c r="D1181" i="1"/>
  <c r="H19" i="9"/>
  <c r="E19" i="9" s="1"/>
  <c r="B19" i="9" s="1"/>
  <c r="F88" i="5"/>
  <c r="D69" i="5"/>
  <c r="C1093" i="1"/>
  <c r="D303" i="1"/>
  <c r="F7" i="4"/>
  <c r="D6" i="4"/>
  <c r="C3" i="1"/>
  <c r="G461" i="1"/>
  <c r="H461" i="1"/>
  <c r="B207" i="9"/>
  <c r="F648" i="4"/>
  <c r="C642" i="1"/>
  <c r="F262" i="4"/>
  <c r="C258" i="1"/>
  <c r="F629" i="4"/>
  <c r="C623" i="1"/>
  <c r="F361" i="4"/>
  <c r="D360" i="4"/>
  <c r="C356" i="1"/>
  <c r="F164" i="4"/>
  <c r="C160" i="1"/>
  <c r="H30" i="3"/>
  <c r="F114" i="6"/>
  <c r="C1510" i="1"/>
  <c r="E360" i="4"/>
  <c r="E417" i="4" s="1"/>
  <c r="D412" i="1" s="1"/>
  <c r="F221" i="4"/>
  <c r="E141" i="6"/>
  <c r="I27" i="3"/>
  <c r="D1401" i="1"/>
  <c r="G402" i="1"/>
  <c r="H402" i="1"/>
  <c r="F273" i="4"/>
  <c r="C269" i="1"/>
  <c r="G217" i="1"/>
  <c r="H217" i="1"/>
  <c r="F49" i="4"/>
  <c r="C45" i="1"/>
  <c r="H64" i="1"/>
  <c r="G64" i="1"/>
  <c r="D45" i="8"/>
  <c r="C1628" i="1"/>
  <c r="I28" i="3"/>
  <c r="D1431" i="1"/>
  <c r="F147" i="5"/>
  <c r="C1152" i="1"/>
  <c r="F522" i="4"/>
  <c r="C516" i="1"/>
  <c r="F309" i="4"/>
  <c r="D308" i="4"/>
  <c r="C304" i="1"/>
  <c r="F140" i="4"/>
  <c r="C136" i="1"/>
  <c r="E152" i="4"/>
  <c r="H641" i="1"/>
  <c r="G641" i="1"/>
  <c r="F125" i="4"/>
  <c r="C121" i="1"/>
  <c r="D430" i="4"/>
  <c r="H591" i="1"/>
  <c r="G591" i="1"/>
  <c r="I1568" i="1"/>
  <c r="I1546" i="1"/>
  <c r="G1017" i="1"/>
  <c r="H1017" i="1"/>
  <c r="G25" i="1"/>
  <c r="H25" i="1"/>
  <c r="I1551" i="1"/>
  <c r="I1579" i="1"/>
  <c r="I1564" i="1"/>
  <c r="F274" i="5"/>
  <c r="C1278" i="1"/>
  <c r="E535" i="4"/>
  <c r="D530" i="1"/>
  <c r="F571" i="4"/>
  <c r="C565" i="1"/>
  <c r="H368" i="1"/>
  <c r="G368" i="1"/>
  <c r="F82" i="4"/>
  <c r="C78" i="1"/>
  <c r="E639" i="4"/>
  <c r="D633" i="1" s="1"/>
  <c r="D424" i="1"/>
  <c r="F536" i="4"/>
  <c r="D535" i="4"/>
  <c r="C530" i="1"/>
  <c r="H24" i="9"/>
  <c r="G24" i="9"/>
  <c r="E24" i="9" s="1"/>
  <c r="F153" i="4"/>
  <c r="D152" i="4"/>
  <c r="C149" i="1"/>
  <c r="F228" i="9"/>
  <c r="B228" i="9" s="1"/>
  <c r="K1481" i="9"/>
  <c r="G344" i="9"/>
  <c r="E344" i="9" s="1"/>
  <c r="B344" i="9" s="1"/>
  <c r="I39" i="3"/>
  <c r="C1621" i="1"/>
  <c r="F129" i="6"/>
  <c r="C1525" i="1"/>
  <c r="G338" i="9"/>
  <c r="E338" i="9" s="1"/>
  <c r="B338" i="9" s="1"/>
  <c r="F203" i="5"/>
  <c r="C1207" i="1"/>
  <c r="E315" i="9"/>
  <c r="B315" i="9" s="1"/>
  <c r="G578" i="1"/>
  <c r="H578" i="1"/>
  <c r="F230" i="4"/>
  <c r="C226" i="1"/>
  <c r="F106" i="4"/>
  <c r="C102" i="1"/>
  <c r="D141" i="6"/>
  <c r="F35" i="6"/>
  <c r="H28" i="3"/>
  <c r="C1431" i="1"/>
  <c r="E6" i="4"/>
  <c r="D3" i="1"/>
  <c r="E69" i="5"/>
  <c r="D1075" i="1"/>
  <c r="F373" i="4"/>
  <c r="G336" i="9"/>
  <c r="E336" i="9" s="1"/>
  <c r="B336" i="9" s="1"/>
  <c r="F178" i="5"/>
  <c r="D177" i="5"/>
  <c r="C1182" i="1"/>
  <c r="I1558" i="1"/>
  <c r="H1012" i="1"/>
  <c r="G1012" i="1"/>
  <c r="H401" i="1"/>
  <c r="G401" i="1"/>
  <c r="I1562" i="1"/>
  <c r="I1542" i="1"/>
  <c r="F321" i="4"/>
  <c r="C316" i="1"/>
  <c r="I1541" i="1"/>
  <c r="H156" i="1"/>
  <c r="G156" i="1"/>
  <c r="I1554" i="1"/>
  <c r="I1545" i="1"/>
  <c r="D176" i="5" l="1"/>
  <c r="H24" i="3"/>
  <c r="F177" i="5"/>
  <c r="C1181" i="1"/>
  <c r="H102" i="1"/>
  <c r="G102" i="1"/>
  <c r="B24" i="9"/>
  <c r="H356" i="1"/>
  <c r="G356" i="1"/>
  <c r="I23" i="3"/>
  <c r="D1074" i="1"/>
  <c r="E6" i="5"/>
  <c r="H149" i="1"/>
  <c r="G149" i="1"/>
  <c r="F430" i="4"/>
  <c r="D639" i="4"/>
  <c r="C424" i="1"/>
  <c r="G304" i="1"/>
  <c r="H304" i="1"/>
  <c r="D418" i="4"/>
  <c r="F360" i="4"/>
  <c r="C355" i="1"/>
  <c r="H258" i="1"/>
  <c r="G258" i="1"/>
  <c r="H3" i="1"/>
  <c r="G3" i="1"/>
  <c r="H1255" i="1"/>
  <c r="G1255" i="1"/>
  <c r="H1431" i="1"/>
  <c r="G1431" i="1"/>
  <c r="H1621" i="1"/>
  <c r="G1621" i="1"/>
  <c r="H516" i="1"/>
  <c r="G516" i="1"/>
  <c r="H316" i="1"/>
  <c r="G316" i="1"/>
  <c r="H226" i="1"/>
  <c r="G226" i="1"/>
  <c r="H1525" i="1"/>
  <c r="G1525" i="1"/>
  <c r="D299" i="4"/>
  <c r="H18" i="3"/>
  <c r="F152" i="4"/>
  <c r="C148" i="1"/>
  <c r="H530" i="1"/>
  <c r="G530" i="1"/>
  <c r="E640" i="4"/>
  <c r="D634" i="1" s="1"/>
  <c r="D529" i="1"/>
  <c r="G121" i="1"/>
  <c r="H121" i="1"/>
  <c r="E299" i="4"/>
  <c r="I18" i="3"/>
  <c r="D148" i="1"/>
  <c r="D417" i="4"/>
  <c r="F308" i="4"/>
  <c r="C303" i="1"/>
  <c r="H1152" i="1"/>
  <c r="G1152" i="1"/>
  <c r="H1628" i="1"/>
  <c r="G1628" i="1"/>
  <c r="H45" i="1"/>
  <c r="G45" i="1"/>
  <c r="H269" i="1"/>
  <c r="G269" i="1"/>
  <c r="H1401" i="1"/>
  <c r="G1401" i="1"/>
  <c r="E418" i="4"/>
  <c r="D413" i="1" s="1"/>
  <c r="D355" i="1"/>
  <c r="H160" i="1"/>
  <c r="G160" i="1"/>
  <c r="D422" i="4"/>
  <c r="H17" i="3"/>
  <c r="F6" i="4"/>
  <c r="C2" i="1"/>
  <c r="H1093" i="1"/>
  <c r="G1093" i="1"/>
  <c r="G1075" i="1"/>
  <c r="H1075" i="1"/>
  <c r="I31" i="3"/>
  <c r="D1537" i="1"/>
  <c r="H1182" i="1"/>
  <c r="G1182" i="1"/>
  <c r="I17" i="3"/>
  <c r="E422" i="4"/>
  <c r="D2" i="1"/>
  <c r="E300" i="4"/>
  <c r="D296" i="1" s="1"/>
  <c r="F141" i="6"/>
  <c r="H31" i="3"/>
  <c r="C1537" i="1"/>
  <c r="G348" i="9"/>
  <c r="E348" i="9" s="1"/>
  <c r="H1207" i="1"/>
  <c r="G1207" i="1"/>
  <c r="D640" i="4"/>
  <c r="F535" i="4"/>
  <c r="C529" i="1"/>
  <c r="G78" i="1"/>
  <c r="H78" i="1"/>
  <c r="H565" i="1"/>
  <c r="G565" i="1"/>
  <c r="H1278" i="1"/>
  <c r="G1278" i="1"/>
  <c r="G136" i="1"/>
  <c r="H136" i="1"/>
  <c r="C1622" i="1"/>
  <c r="H11" i="3" s="1"/>
  <c r="I40" i="3"/>
  <c r="G343" i="9"/>
  <c r="E343" i="9" s="1"/>
  <c r="H1510" i="1"/>
  <c r="G1510" i="1"/>
  <c r="H623" i="1"/>
  <c r="G623" i="1"/>
  <c r="G642" i="1"/>
  <c r="H642" i="1"/>
  <c r="F69" i="5"/>
  <c r="D6" i="5"/>
  <c r="H23" i="3"/>
  <c r="C1074" i="1"/>
  <c r="N3" i="9" l="1"/>
  <c r="E347" i="9"/>
  <c r="B348" i="9"/>
  <c r="F422" i="4"/>
  <c r="D643" i="4"/>
  <c r="C417" i="1"/>
  <c r="D423" i="4"/>
  <c r="F299" i="4"/>
  <c r="D301" i="4"/>
  <c r="C295" i="1"/>
  <c r="G355" i="1"/>
  <c r="H355" i="1"/>
  <c r="H303" i="1"/>
  <c r="G303" i="1"/>
  <c r="G148" i="1"/>
  <c r="H148" i="1"/>
  <c r="G424" i="1"/>
  <c r="H424" i="1"/>
  <c r="G306" i="9"/>
  <c r="E306" i="9" s="1"/>
  <c r="B306" i="9" s="1"/>
  <c r="G299" i="9"/>
  <c r="F6" i="5"/>
  <c r="C1011" i="1"/>
  <c r="H1181" i="1"/>
  <c r="G1181" i="1"/>
  <c r="F640" i="4"/>
  <c r="C634" i="1"/>
  <c r="H1537" i="1"/>
  <c r="G1537" i="1"/>
  <c r="G1074" i="1"/>
  <c r="H1074" i="1"/>
  <c r="H1622" i="1"/>
  <c r="G1622" i="1"/>
  <c r="E424" i="4"/>
  <c r="D419" i="1" s="1"/>
  <c r="E643" i="4"/>
  <c r="D417" i="1"/>
  <c r="H9" i="3"/>
  <c r="E301" i="4"/>
  <c r="D297" i="1" s="1"/>
  <c r="E423" i="4"/>
  <c r="D295" i="1"/>
  <c r="F418" i="4"/>
  <c r="C413" i="1"/>
  <c r="F639" i="4"/>
  <c r="C633" i="1"/>
  <c r="E342" i="9"/>
  <c r="I11" i="3" s="1"/>
  <c r="B343" i="9"/>
  <c r="H2" i="1"/>
  <c r="G2" i="1"/>
  <c r="G529" i="1"/>
  <c r="H529" i="1"/>
  <c r="D300" i="4"/>
  <c r="F417" i="4"/>
  <c r="C412" i="1"/>
  <c r="H299" i="9"/>
  <c r="D1011" i="1"/>
  <c r="F176" i="5"/>
  <c r="C1180" i="1"/>
  <c r="H1180" i="1" l="1"/>
  <c r="G1180" i="1"/>
  <c r="G295" i="1"/>
  <c r="H295" i="1"/>
  <c r="G417" i="1"/>
  <c r="H417" i="1"/>
  <c r="K3" i="9"/>
  <c r="I9" i="3"/>
  <c r="E299" i="9"/>
  <c r="F301" i="4"/>
  <c r="C297" i="1"/>
  <c r="D645" i="4"/>
  <c r="F643" i="4"/>
  <c r="C637" i="1"/>
  <c r="G413" i="1"/>
  <c r="H413" i="1"/>
  <c r="F300" i="4"/>
  <c r="C296" i="1"/>
  <c r="G633" i="1"/>
  <c r="H633" i="1"/>
  <c r="G412" i="1"/>
  <c r="H412" i="1"/>
  <c r="E425" i="4"/>
  <c r="D420" i="1" s="1"/>
  <c r="E644" i="4"/>
  <c r="E645" i="4" s="1"/>
  <c r="D418" i="1"/>
  <c r="H20" i="9"/>
  <c r="D637" i="1"/>
  <c r="G634" i="1"/>
  <c r="H634" i="1"/>
  <c r="H8" i="3"/>
  <c r="G1011" i="1"/>
  <c r="H1011" i="1"/>
  <c r="D644" i="4"/>
  <c r="F423" i="4"/>
  <c r="D425" i="4"/>
  <c r="C418" i="1"/>
  <c r="G20" i="9"/>
  <c r="D424" i="4"/>
  <c r="E20" i="9" l="1"/>
  <c r="B20" i="9" s="1"/>
  <c r="D639" i="1"/>
  <c r="M3" i="9"/>
  <c r="H297" i="1"/>
  <c r="G297" i="1"/>
  <c r="D646" i="4"/>
  <c r="F644" i="4"/>
  <c r="C638" i="1"/>
  <c r="G296" i="1"/>
  <c r="H296" i="1"/>
  <c r="H637" i="1"/>
  <c r="G637" i="1"/>
  <c r="F424" i="4"/>
  <c r="C419" i="1"/>
  <c r="H418" i="1"/>
  <c r="G418" i="1"/>
  <c r="B299" i="9"/>
  <c r="F425" i="4"/>
  <c r="C420" i="1"/>
  <c r="E646" i="4"/>
  <c r="D638" i="1"/>
  <c r="D649" i="4"/>
  <c r="F645" i="4"/>
  <c r="C639" i="1"/>
  <c r="G419" i="1" l="1"/>
  <c r="H419" i="1"/>
  <c r="E650" i="4"/>
  <c r="D640" i="1"/>
  <c r="F646" i="4"/>
  <c r="D650" i="4"/>
  <c r="C640" i="1"/>
  <c r="G334" i="9"/>
  <c r="H334" i="9"/>
  <c r="G639" i="1"/>
  <c r="H639" i="1"/>
  <c r="H420" i="1"/>
  <c r="G420" i="1"/>
  <c r="H19" i="3"/>
  <c r="C643" i="1"/>
  <c r="H638" i="1"/>
  <c r="G638" i="1"/>
  <c r="E649" i="4"/>
  <c r="E334" i="9" l="1"/>
  <c r="B334" i="9" s="1"/>
  <c r="I19" i="3"/>
  <c r="D643" i="1"/>
  <c r="H643" i="1" s="1"/>
  <c r="F649" i="4"/>
  <c r="H640" i="1"/>
  <c r="G640" i="1"/>
  <c r="H7" i="3"/>
  <c r="I20" i="3"/>
  <c r="D644" i="1"/>
  <c r="G297" i="9"/>
  <c r="E297" i="9" s="1"/>
  <c r="B297" i="9" s="1"/>
  <c r="F650" i="4"/>
  <c r="H20" i="3"/>
  <c r="C644" i="1"/>
  <c r="E298" i="9" l="1"/>
  <c r="I8" i="3" s="1"/>
  <c r="H644" i="1"/>
  <c r="G644" i="1"/>
  <c r="J3" i="9"/>
  <c r="G643" i="1"/>
  <c r="H295" i="9" l="1"/>
  <c r="G295" i="9"/>
  <c r="L293" i="9"/>
  <c r="F293" i="9" s="1"/>
  <c r="H18" i="9"/>
  <c r="G18" i="9"/>
  <c r="I13" i="9"/>
  <c r="J7" i="9"/>
  <c r="I12" i="9"/>
  <c r="H22" i="9"/>
  <c r="I17" i="9"/>
  <c r="I5" i="9"/>
  <c r="K11" i="9"/>
  <c r="K8" i="9"/>
  <c r="J13" i="9"/>
  <c r="K5" i="9"/>
  <c r="J10" i="9"/>
  <c r="G17" i="9"/>
  <c r="I8" i="9"/>
  <c r="J17" i="9"/>
  <c r="H21" i="9"/>
  <c r="G16" i="9"/>
  <c r="H17" i="9"/>
  <c r="K7" i="9"/>
  <c r="J12" i="9"/>
  <c r="J9" i="9"/>
  <c r="L16" i="9"/>
  <c r="J6" i="9"/>
  <c r="I11" i="9"/>
  <c r="K6" i="9"/>
  <c r="G15" i="9"/>
  <c r="G21" i="9"/>
  <c r="I9" i="9"/>
  <c r="K9" i="9"/>
  <c r="M15" i="9"/>
  <c r="K10" i="9"/>
  <c r="H16" i="9"/>
  <c r="G22" i="9"/>
  <c r="E22" i="9" s="1"/>
  <c r="B22" i="9" s="1"/>
  <c r="M16" i="9"/>
  <c r="J8" i="9"/>
  <c r="J5" i="9"/>
  <c r="I7" i="9"/>
  <c r="K13" i="9"/>
  <c r="J11" i="9"/>
  <c r="L15" i="9"/>
  <c r="I6" i="9"/>
  <c r="K12" i="9"/>
  <c r="H15" i="9"/>
  <c r="E10" i="9" l="1"/>
  <c r="B10" i="9" s="1"/>
  <c r="E295" i="9"/>
  <c r="B295" i="9" s="1"/>
  <c r="F15" i="9"/>
  <c r="E9" i="9"/>
  <c r="B9" i="9" s="1"/>
  <c r="E11" i="9"/>
  <c r="B11" i="9" s="1"/>
  <c r="E5" i="9"/>
  <c r="B293" i="9"/>
  <c r="F23" i="9"/>
  <c r="E15" i="9"/>
  <c r="F16" i="9"/>
  <c r="E8" i="9"/>
  <c r="B8" i="9" s="1"/>
  <c r="E13" i="9"/>
  <c r="B13" i="9" s="1"/>
  <c r="E12" i="9"/>
  <c r="B12" i="9" s="1"/>
  <c r="E21" i="9"/>
  <c r="B21" i="9" s="1"/>
  <c r="E6" i="9"/>
  <c r="B6" i="9" s="1"/>
  <c r="E7" i="9"/>
  <c r="B7" i="9" s="1"/>
  <c r="E16" i="9"/>
  <c r="E17" i="9"/>
  <c r="B17" i="9" s="1"/>
  <c r="E18" i="9"/>
  <c r="B18" i="9" s="1"/>
  <c r="E23" i="9" l="1"/>
  <c r="I7" i="3" s="1"/>
  <c r="F14" i="9"/>
  <c r="F3" i="9" s="1"/>
  <c r="B16" i="9"/>
  <c r="B15" i="9"/>
  <c r="E14" i="9"/>
  <c r="I13" i="3" s="1"/>
  <c r="B5" i="9"/>
  <c r="E4" i="9"/>
  <c r="E3" i="9" l="1"/>
</calcChain>
</file>

<file path=xl/sharedStrings.xml><?xml version="1.0" encoding="utf-8"?>
<sst xmlns="http://schemas.openxmlformats.org/spreadsheetml/2006/main" count="4733" uniqueCount="3656">
  <si>
    <t>Obveznik:</t>
  </si>
  <si>
    <t>32248 - MEĐIMURSKA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</si>
  <si>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</si>
  <si>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</si>
  <si>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</si>
  <si>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</si>
  <si>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</si>
  <si>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</si>
  <si>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</si>
  <si>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</si>
  <si>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</si>
  <si>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</si>
  <si>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</si>
  <si>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</si>
  <si>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</si>
  <si>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</si>
  <si>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</si>
  <si>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</si>
  <si>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</si>
  <si>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</si>
  <si>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</si>
  <si>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</si>
  <si>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</si>
  <si>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</si>
  <si>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</si>
  <si>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</si>
  <si>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</si>
  <si>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</si>
  <si>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</si>
  <si>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</si>
  <si>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</si>
  <si>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</si>
  <si>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</si>
  <si>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</si>
  <si>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</si>
  <si>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</si>
  <si>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</si>
  <si>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</si>
  <si>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</si>
  <si>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</si>
  <si>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</si>
  <si>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</si>
  <si>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</si>
  <si>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</si>
  <si>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</si>
  <si>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</si>
  <si>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</si>
  <si>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</si>
  <si>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</si>
  <si>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</si>
  <si>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</si>
  <si>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</si>
  <si>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</si>
  <si>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</si>
  <si>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</si>
  <si>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</si>
  <si>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</si>
  <si>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</si>
  <si>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</si>
  <si>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</si>
  <si>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</si>
  <si>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</si>
  <si>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</si>
  <si>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</si>
  <si>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</si>
  <si>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</si>
  <si>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</si>
  <si>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</si>
  <si>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</si>
  <si>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</si>
  <si>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</si>
  <si>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</si>
  <si>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</si>
  <si>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</si>
  <si>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</si>
  <si>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</si>
  <si>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</si>
  <si>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</si>
  <si>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</si>
  <si>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</si>
  <si>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</si>
  <si>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</si>
  <si>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</si>
  <si>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</si>
  <si>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</si>
  <si>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</si>
  <si>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</si>
  <si>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</si>
  <si>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</si>
  <si>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</si>
  <si>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</si>
  <si>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</si>
  <si>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</si>
  <si>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</si>
  <si>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</si>
  <si>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</si>
  <si>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</si>
  <si>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</si>
  <si>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</si>
  <si>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</si>
  <si>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</si>
  <si>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</si>
  <si>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</si>
  <si>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</si>
  <si>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</si>
  <si>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</si>
  <si>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</si>
  <si>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</si>
  <si>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</si>
  <si>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</si>
  <si>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</si>
  <si>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</si>
  <si>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</si>
  <si>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</si>
  <si>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</si>
  <si>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</si>
  <si>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</si>
  <si>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</si>
  <si>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</si>
  <si>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</si>
  <si>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</si>
  <si>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</si>
  <si>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</si>
  <si>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</si>
  <si>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</si>
  <si>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</si>
  <si>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</si>
  <si>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</si>
  <si>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</si>
  <si>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</si>
  <si>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</si>
  <si>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</si>
  <si>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</si>
  <si>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</si>
  <si>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</si>
  <si>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</si>
  <si>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</si>
  <si>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</si>
  <si>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</si>
  <si>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</si>
  <si>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</si>
  <si>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</si>
  <si>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</si>
  <si>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</si>
  <si>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</si>
  <si>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</si>
  <si>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</si>
  <si>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</si>
  <si>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</si>
  <si>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</si>
  <si>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</si>
  <si>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</si>
  <si>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</si>
  <si>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</si>
  <si>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</si>
  <si>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</si>
  <si>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</si>
  <si>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</si>
  <si>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</si>
  <si>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</si>
  <si>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</si>
  <si>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</si>
  <si>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</si>
  <si>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</si>
  <si>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</si>
  <si>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</si>
  <si>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</si>
  <si>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</si>
  <si>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</si>
  <si>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</si>
  <si>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</si>
  <si>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</si>
  <si>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</si>
  <si>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</si>
  <si>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</si>
  <si>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</si>
  <si>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</si>
  <si>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</si>
  <si>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</si>
  <si>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</si>
  <si>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</si>
  <si>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</si>
  <si>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</si>
  <si>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</si>
  <si>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</si>
  <si>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</si>
  <si>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</si>
  <si>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</si>
  <si>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</si>
  <si>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</si>
  <si>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</si>
  <si>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</si>
  <si>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</si>
  <si>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</si>
  <si>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</si>
  <si>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</si>
  <si>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</si>
  <si>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</si>
  <si>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</si>
  <si>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</si>
  <si>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</si>
  <si>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</si>
  <si>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</si>
  <si>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</si>
  <si>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</si>
  <si>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</si>
  <si>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</si>
  <si>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</si>
  <si>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</si>
  <si>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</si>
  <si>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</si>
  <si>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</si>
  <si>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</si>
  <si>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</si>
  <si>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</si>
  <si>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</si>
  <si>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</si>
  <si>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</si>
  <si>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</si>
  <si>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</si>
  <si>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</si>
  <si>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</si>
  <si>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</si>
  <si>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</si>
  <si>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</si>
  <si>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</si>
  <si>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</si>
  <si>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</si>
  <si>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</si>
  <si>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</si>
  <si>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</si>
  <si>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</si>
  <si>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</si>
  <si>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</si>
  <si>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</si>
  <si>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</si>
  <si>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</si>
  <si>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</si>
  <si>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</si>
  <si>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</si>
  <si>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</si>
  <si>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</si>
  <si>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</si>
  <si>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</si>
  <si>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</si>
  <si>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</si>
  <si>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</si>
  <si>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</si>
  <si>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</si>
  <si>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</si>
  <si>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</si>
  <si>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</si>
  <si>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</si>
  <si>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</si>
  <si>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</si>
  <si>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</si>
  <si>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</si>
  <si>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</si>
  <si>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</si>
  <si>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</si>
  <si>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</si>
  <si>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</si>
  <si>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</si>
  <si>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</si>
  <si>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</si>
  <si>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</si>
  <si>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</si>
  <si>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</si>
  <si>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</si>
  <si>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</si>
  <si>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</si>
  <si>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</si>
  <si>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</si>
  <si>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</si>
  <si>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</si>
  <si>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</si>
  <si>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</si>
  <si>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</si>
  <si>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</si>
  <si>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</si>
  <si>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</si>
  <si>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</si>
  <si>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</si>
  <si>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</si>
  <si>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</si>
  <si>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</si>
  <si>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</si>
  <si>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</si>
  <si>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</si>
  <si>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</si>
  <si>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</si>
  <si>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</si>
  <si>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</si>
  <si>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</si>
  <si>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</si>
  <si>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</si>
  <si>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</si>
  <si>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</si>
  <si>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</si>
  <si>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</si>
  <si>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</si>
  <si>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</si>
  <si>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</si>
  <si>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</si>
  <si>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</si>
  <si>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</si>
  <si>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</si>
  <si>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</si>
  <si>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</si>
  <si>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</si>
  <si>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</si>
  <si>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</si>
  <si>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</si>
  <si>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</si>
  <si>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</si>
  <si>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</si>
  <si>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</si>
  <si>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</si>
  <si>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</si>
  <si>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</si>
  <si>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</si>
  <si>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</si>
  <si>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</si>
  <si>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</si>
  <si>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</si>
  <si>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</si>
  <si>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</si>
  <si>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</si>
  <si>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</si>
  <si>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</si>
  <si>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</si>
  <si>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</si>
  <si>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</si>
  <si>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</si>
  <si>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</si>
  <si>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</si>
  <si>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</si>
  <si>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</si>
  <si>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</si>
  <si>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</si>
  <si>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</si>
  <si>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</si>
  <si>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</si>
  <si>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</si>
  <si>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</si>
  <si>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</si>
  <si>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</si>
  <si>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</si>
  <si>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</si>
  <si>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</si>
  <si>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</si>
  <si>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</si>
  <si>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</si>
  <si>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</si>
  <si>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</si>
  <si>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</si>
  <si>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</si>
  <si>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</si>
  <si>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</si>
  <si>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</si>
  <si>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</si>
  <si>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</si>
  <si>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</si>
  <si>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</si>
  <si>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</si>
  <si>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</si>
  <si>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</si>
  <si>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</si>
  <si>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</si>
  <si>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</si>
  <si>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</si>
  <si>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</si>
  <si>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</si>
  <si>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</si>
  <si>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</si>
  <si>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</si>
  <si>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</si>
  <si>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</si>
  <si>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</si>
  <si>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</si>
  <si>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</si>
  <si>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</si>
  <si>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</si>
  <si>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</si>
  <si>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</si>
  <si>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</si>
  <si>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</si>
  <si>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</si>
  <si>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</si>
  <si>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</si>
  <si>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</si>
  <si>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</si>
  <si>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</si>
  <si>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</si>
  <si>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</si>
  <si>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</si>
  <si>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</si>
  <si>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</si>
  <si>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</si>
  <si>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</si>
  <si>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</si>
  <si>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</si>
  <si>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</si>
  <si>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</si>
  <si>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</si>
  <si>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</si>
  <si>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</si>
  <si>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</si>
  <si>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</si>
  <si>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</si>
  <si>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</si>
  <si>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</si>
  <si>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</si>
  <si>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</si>
  <si>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</si>
  <si>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</si>
  <si>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</si>
  <si>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</si>
  <si>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</si>
  <si>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</si>
  <si>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</si>
  <si>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</si>
  <si>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</si>
  <si>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</si>
  <si>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</si>
  <si>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</si>
  <si>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</si>
  <si>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</si>
  <si>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</si>
  <si>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</si>
  <si>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</si>
  <si>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</si>
  <si>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</si>
  <si>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</si>
  <si>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</si>
  <si>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</si>
  <si>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</si>
  <si>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</si>
  <si>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</si>
  <si>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</si>
  <si>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</si>
  <si>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</si>
  <si>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</si>
  <si>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</si>
  <si>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</si>
  <si>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</si>
  <si>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</si>
  <si>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</si>
  <si>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</si>
  <si>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</si>
  <si>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</si>
  <si>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</si>
  <si>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</si>
  <si>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</si>
  <si>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</si>
  <si>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</si>
  <si>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</si>
  <si>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</si>
  <si>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</si>
  <si>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</si>
  <si>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</si>
  <si>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</si>
  <si>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</si>
  <si>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</si>
  <si>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</si>
  <si>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</si>
  <si>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</si>
  <si>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</si>
  <si>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</si>
  <si>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</si>
  <si>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</si>
  <si>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</si>
  <si>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</si>
  <si>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</si>
  <si>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</si>
  <si>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</si>
  <si>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</si>
  <si>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</si>
  <si>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</si>
  <si>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</si>
  <si>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</si>
  <si>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</si>
  <si>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</si>
  <si>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</si>
  <si>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</si>
  <si>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</si>
  <si>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</si>
  <si>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</si>
  <si>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</si>
  <si>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</si>
  <si>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</si>
  <si>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</si>
  <si>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</si>
  <si>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</si>
  <si>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</si>
  <si>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</si>
  <si>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</si>
  <si>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</si>
  <si>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</si>
  <si>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</si>
  <si>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</si>
  <si>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</si>
  <si>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</si>
  <si>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</si>
  <si>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</si>
  <si>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</si>
  <si>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</si>
  <si>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</si>
  <si>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</si>
  <si>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</si>
  <si>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</si>
  <si>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</si>
  <si>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</si>
  <si>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</si>
  <si>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</si>
  <si>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</si>
  <si>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</si>
  <si>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</si>
  <si>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</si>
  <si>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</si>
  <si>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</si>
  <si>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</si>
  <si>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</si>
  <si>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</si>
  <si>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</si>
  <si>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</si>
  <si>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</si>
  <si>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</si>
  <si>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</si>
  <si>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</si>
  <si>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</si>
  <si>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</si>
  <si>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</si>
  <si>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</si>
  <si>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</si>
  <si>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</si>
  <si>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</si>
  <si>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</si>
  <si>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</si>
  <si>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</si>
  <si>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</si>
  <si>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</si>
  <si>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</si>
  <si>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</si>
  <si>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</si>
  <si>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</si>
  <si>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</si>
  <si>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</si>
  <si>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</si>
  <si>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</si>
  <si>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</si>
  <si>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</si>
  <si>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</si>
  <si>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</si>
  <si>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</si>
  <si>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</si>
  <si>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</si>
  <si>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</si>
  <si>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</si>
  <si>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</si>
  <si>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</si>
  <si>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</si>
  <si>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</si>
  <si>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</si>
  <si>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</si>
  <si>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</si>
  <si>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</si>
  <si>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</si>
  <si>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</si>
  <si>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</si>
  <si>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</si>
  <si>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</si>
  <si>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</si>
  <si>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</si>
  <si>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</si>
  <si>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</si>
  <si>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</si>
  <si>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</si>
  <si>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</si>
  <si>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</si>
  <si>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</si>
  <si>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</si>
  <si>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</si>
  <si>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</si>
  <si>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</si>
  <si>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</si>
  <si>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</si>
  <si>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</si>
  <si>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</si>
  <si>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</si>
  <si>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</si>
  <si>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</si>
  <si>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</si>
  <si>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</si>
  <si>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</si>
  <si>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</si>
  <si>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</si>
  <si>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</si>
  <si>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</si>
  <si>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</si>
  <si>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</si>
  <si>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</si>
  <si>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</si>
  <si>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</si>
  <si>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</si>
  <si>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</si>
  <si>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</si>
  <si>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</si>
  <si>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</si>
  <si>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</si>
  <si>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</si>
  <si>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</si>
  <si>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</si>
  <si>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</si>
  <si>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</si>
  <si>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</si>
  <si>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</si>
  <si>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</si>
  <si>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</si>
  <si>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</si>
  <si>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</si>
  <si>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</si>
  <si>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</si>
  <si>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</si>
  <si>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</si>
  <si>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</si>
  <si>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</si>
  <si>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</si>
  <si>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</si>
  <si>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</si>
  <si>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</si>
  <si>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</si>
  <si>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</si>
  <si>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</si>
  <si>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</si>
  <si>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</si>
  <si>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</si>
  <si>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</si>
  <si>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</si>
  <si>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</si>
  <si>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</si>
  <si>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</si>
  <si>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</si>
  <si>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</si>
  <si>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</si>
  <si>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</si>
  <si>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</si>
  <si>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</si>
  <si>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</si>
  <si>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</si>
  <si>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</si>
  <si>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</si>
  <si>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</si>
  <si>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</si>
  <si>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</si>
  <si>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</si>
  <si>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</si>
  <si>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</si>
  <si>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</si>
  <si>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</si>
  <si>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</si>
  <si>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</si>
  <si>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</si>
  <si>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</si>
  <si>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</si>
  <si>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</si>
  <si>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</si>
  <si>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</si>
  <si>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</si>
  <si>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</si>
  <si>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</si>
  <si>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</si>
  <si>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</si>
  <si>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</si>
  <si>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</si>
  <si>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</si>
  <si>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</si>
  <si>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</si>
  <si>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</si>
  <si>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</si>
  <si>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</si>
  <si>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</si>
  <si>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</si>
  <si>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</si>
  <si>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</si>
  <si>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</si>
  <si>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</si>
  <si>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</si>
  <si>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</si>
  <si>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</si>
  <si>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</si>
  <si>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</si>
  <si>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</si>
  <si>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</si>
  <si>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</si>
  <si>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</si>
  <si>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</si>
  <si>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</si>
  <si>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</si>
  <si>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</si>
  <si>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</si>
  <si>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</si>
  <si>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</si>
  <si>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</si>
  <si>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</si>
  <si>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</si>
  <si>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</si>
  <si>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</si>
  <si>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</si>
  <si>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</si>
  <si>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</si>
  <si>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</si>
  <si>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</si>
  <si>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</si>
  <si>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</si>
  <si>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</si>
  <si>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</si>
  <si>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</si>
  <si>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</si>
  <si>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</si>
  <si>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</si>
  <si>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</si>
  <si>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</si>
  <si>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</si>
  <si>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</si>
  <si>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</si>
  <si>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</si>
  <si>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</si>
  <si>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</si>
  <si>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</si>
  <si>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</si>
  <si>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</si>
  <si>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</si>
  <si>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</si>
  <si>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</si>
  <si>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</si>
  <si>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</si>
  <si>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</si>
  <si>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</si>
  <si>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</si>
  <si>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</si>
  <si>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</si>
  <si>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</si>
  <si>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</si>
  <si>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</si>
  <si>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</si>
  <si>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</si>
  <si>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</si>
  <si>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</si>
  <si>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</si>
  <si>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</si>
  <si>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</si>
  <si>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</si>
  <si>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</si>
  <si>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</si>
  <si>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</si>
  <si>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</si>
  <si>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</si>
  <si>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</si>
  <si>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</si>
  <si>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</si>
  <si>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</si>
  <si>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</si>
  <si>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</si>
  <si>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</si>
  <si>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</si>
  <si>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</si>
  <si>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</si>
  <si>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</si>
  <si>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</si>
  <si>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</si>
  <si>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</si>
  <si>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</si>
  <si>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</si>
  <si>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</si>
  <si>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</si>
  <si>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</si>
  <si>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</si>
  <si>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</si>
  <si>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</si>
  <si>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</si>
  <si>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</si>
  <si>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</si>
  <si>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</si>
  <si>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</si>
  <si>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</si>
  <si>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</si>
  <si>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</si>
  <si>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</si>
  <si>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</si>
  <si>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</si>
  <si>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</si>
  <si>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</si>
  <si>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</si>
  <si>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</si>
  <si>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</si>
  <si>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</si>
  <si>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</si>
  <si>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</si>
  <si>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</si>
  <si>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</si>
  <si>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</si>
  <si>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</si>
  <si>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</si>
  <si>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</si>
  <si>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</si>
  <si>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</si>
  <si>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</si>
  <si>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</si>
  <si>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</si>
  <si>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</si>
  <si>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</si>
  <si>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</si>
  <si>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</si>
  <si>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</si>
  <si>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</si>
  <si>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</si>
  <si>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</si>
  <si>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</si>
  <si>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</si>
  <si>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</si>
  <si>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</si>
  <si>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</si>
  <si>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</si>
  <si>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</si>
  <si>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</si>
  <si>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</si>
  <si>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</si>
  <si>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</si>
  <si>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</si>
  <si>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</si>
  <si>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</si>
  <si>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</si>
  <si>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</si>
  <si>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</si>
  <si>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</si>
  <si>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</si>
  <si>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</si>
  <si>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</si>
  <si>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</si>
  <si>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</si>
  <si>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</si>
  <si>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</si>
  <si>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</si>
  <si>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</si>
  <si>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</si>
  <si>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</si>
  <si>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</si>
  <si>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</si>
  <si>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</si>
  <si>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</si>
  <si>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</si>
  <si>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</si>
  <si>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</si>
  <si>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</si>
  <si>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</si>
  <si>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</si>
  <si>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</si>
  <si>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</si>
  <si>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</si>
  <si>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</si>
  <si>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</si>
  <si>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</si>
  <si>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</si>
  <si>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</si>
  <si>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</si>
  <si>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</si>
  <si>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</si>
  <si>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</si>
  <si>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</si>
  <si>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</si>
  <si>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</si>
  <si>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</si>
  <si>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</si>
  <si>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</si>
  <si>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</si>
  <si>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</si>
  <si>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</si>
  <si>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</si>
  <si>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</si>
  <si>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</si>
  <si>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</si>
  <si>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</si>
  <si>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</si>
  <si>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</si>
  <si>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</si>
  <si>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</si>
  <si>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</si>
  <si>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</si>
  <si>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</si>
  <si>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</si>
  <si>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</si>
  <si>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</si>
  <si>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</si>
  <si>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</si>
  <si>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</si>
  <si>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</si>
  <si>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</si>
  <si>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</si>
  <si>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</si>
  <si>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</si>
  <si>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</si>
  <si>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</si>
  <si>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</si>
  <si>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</si>
  <si>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</si>
  <si>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</si>
  <si>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</si>
  <si>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</si>
  <si>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</si>
  <si>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</si>
  <si>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</si>
  <si>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</si>
  <si>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</si>
  <si>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</si>
  <si>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</si>
  <si>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</si>
  <si>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</si>
  <si>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</si>
  <si>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</si>
  <si>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</si>
  <si>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</si>
  <si>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</si>
  <si>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</si>
  <si>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</si>
  <si>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</si>
  <si>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</si>
  <si>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</si>
  <si>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</si>
  <si>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</si>
  <si>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</si>
  <si>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</si>
  <si>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</si>
  <si>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</si>
  <si>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</si>
  <si>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</si>
  <si>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</si>
  <si>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</si>
  <si>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</si>
  <si>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</si>
  <si>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</si>
  <si>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</si>
  <si>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</si>
  <si>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</si>
  <si>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</si>
  <si>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</si>
  <si>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</si>
  <si>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</si>
  <si>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</si>
  <si>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</si>
  <si>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</si>
  <si>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</si>
  <si>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</si>
  <si>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</si>
  <si>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</si>
  <si>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</si>
  <si>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</si>
  <si>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</si>
  <si>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</si>
  <si>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</si>
  <si>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</si>
  <si>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</si>
  <si>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</si>
  <si>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</si>
  <si>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</si>
  <si>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</si>
  <si>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</si>
  <si>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</si>
  <si>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</si>
  <si>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</si>
  <si>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</si>
  <si>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</si>
  <si>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</si>
  <si>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</si>
  <si>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</si>
  <si>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</si>
  <si>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</si>
  <si>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</si>
  <si>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</si>
  <si>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</si>
  <si>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</si>
  <si>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</si>
  <si>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</si>
  <si>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</si>
  <si>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</si>
  <si>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</si>
  <si>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</si>
  <si>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</si>
  <si>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</si>
  <si>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</si>
  <si>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</si>
  <si>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</si>
  <si>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</si>
  <si>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</si>
  <si>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</si>
  <si>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</si>
  <si>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</si>
  <si>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</si>
  <si>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</si>
  <si>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</si>
  <si>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</si>
  <si>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</si>
  <si>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</si>
  <si>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</si>
  <si>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</si>
  <si>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</si>
  <si>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</si>
  <si>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</si>
  <si>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</si>
  <si>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</si>
  <si>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</si>
  <si>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</si>
  <si>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</si>
  <si>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</si>
  <si>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</si>
  <si>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</si>
  <si>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</si>
  <si>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</si>
  <si>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</si>
  <si>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</si>
  <si>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</si>
  <si>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</si>
  <si>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</si>
  <si>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</si>
  <si>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</si>
  <si>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</si>
  <si>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</si>
  <si>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</si>
  <si>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</si>
  <si>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</si>
  <si>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</si>
  <si>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</si>
  <si>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</si>
  <si>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</si>
  <si>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</si>
  <si>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</si>
  <si>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</si>
  <si>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</si>
  <si>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</si>
  <si>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</si>
  <si>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</si>
  <si>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</si>
  <si>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</si>
  <si>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</si>
  <si>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</si>
  <si>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</si>
  <si>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</si>
  <si>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</si>
  <si>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</si>
  <si>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</si>
  <si>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</si>
  <si>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</si>
  <si>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</si>
  <si>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</si>
  <si>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</si>
  <si>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</si>
  <si>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</si>
  <si>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</si>
  <si>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</si>
  <si>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</si>
  <si>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</si>
  <si>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</si>
  <si>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</si>
  <si>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</si>
  <si>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</si>
  <si>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</si>
  <si>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</si>
  <si>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</si>
  <si>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</si>
  <si>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</si>
  <si>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</si>
  <si>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</si>
  <si>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</si>
  <si>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</si>
  <si>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</si>
  <si>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</si>
  <si>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</si>
  <si>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</si>
  <si>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</si>
  <si>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</si>
  <si>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</si>
  <si>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</si>
  <si>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</si>
  <si>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</si>
  <si>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</si>
  <si>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</si>
  <si>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</si>
  <si>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</si>
  <si>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</si>
  <si>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</si>
  <si>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</si>
  <si>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</si>
  <si>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</si>
  <si>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</si>
  <si>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</si>
  <si>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</si>
  <si>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</si>
  <si>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</si>
  <si>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</si>
  <si>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</si>
  <si>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</si>
  <si>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</si>
  <si>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</si>
  <si>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</si>
  <si>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</si>
  <si>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</si>
  <si>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</si>
  <si>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</si>
  <si>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</si>
  <si>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</si>
  <si>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</si>
  <si>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</si>
  <si>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</si>
  <si>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</si>
  <si>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</si>
  <si>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</si>
  <si>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</si>
  <si>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</si>
  <si>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</si>
  <si>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</si>
  <si>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</si>
  <si>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</si>
  <si>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</si>
  <si>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</si>
  <si>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</si>
  <si>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</si>
  <si>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</si>
  <si>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</si>
  <si>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</si>
  <si>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</si>
  <si>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</si>
  <si>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</si>
  <si>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</si>
  <si>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</si>
  <si>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</si>
  <si>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</si>
  <si>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</si>
  <si>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</si>
  <si>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</si>
  <si>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</si>
  <si>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</si>
  <si>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</si>
  <si>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</si>
  <si>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</si>
  <si>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</si>
  <si>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</si>
  <si>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</si>
  <si>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</si>
  <si>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</si>
  <si>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</si>
  <si>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</si>
  <si>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</si>
  <si>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</si>
  <si>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</si>
  <si>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</si>
  <si>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</si>
  <si>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</si>
  <si>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</si>
  <si>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</si>
  <si>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</si>
  <si>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</si>
  <si>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</si>
  <si>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</si>
  <si>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</si>
  <si>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</si>
  <si>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</si>
  <si>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</si>
  <si>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</si>
  <si>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</si>
  <si>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</si>
  <si>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</si>
  <si>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</si>
  <si>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</si>
  <si>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</si>
  <si>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</si>
  <si>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</si>
  <si>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</si>
  <si>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</si>
  <si>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</si>
  <si>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</si>
  <si>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</si>
  <si>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</si>
  <si>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</si>
  <si>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</si>
  <si>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</si>
  <si>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</si>
  <si>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</si>
  <si>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</si>
  <si>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</si>
  <si>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</si>
  <si>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</si>
  <si>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</si>
  <si>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</si>
  <si>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</si>
  <si>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</si>
  <si>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</si>
  <si>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</si>
  <si>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</si>
  <si>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</si>
  <si>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</si>
  <si>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</si>
  <si>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</si>
  <si>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</si>
  <si>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</si>
  <si>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</si>
  <si>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</si>
  <si>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</si>
  <si>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</si>
  <si>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</si>
  <si>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</si>
  <si>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</si>
  <si>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</si>
  <si>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</si>
  <si>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</si>
  <si>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</si>
  <si>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</si>
  <si>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</si>
  <si>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</si>
  <si>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</si>
  <si>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</si>
  <si>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</si>
  <si>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</si>
  <si>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</si>
  <si>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</si>
  <si>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</si>
  <si>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</si>
  <si>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</si>
  <si>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</si>
  <si>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</si>
  <si>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</si>
  <si>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</si>
  <si>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</si>
  <si>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</si>
  <si>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</si>
  <si>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</si>
  <si>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</si>
  <si>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</si>
  <si>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</si>
  <si>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</si>
  <si>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</si>
  <si>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</si>
  <si>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</si>
  <si>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</si>
  <si>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</si>
  <si>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</si>
  <si>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</si>
  <si>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</si>
  <si>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</si>
  <si>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</si>
  <si>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</si>
  <si>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</si>
  <si>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</si>
  <si>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</si>
  <si>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</si>
  <si>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</si>
  <si>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</si>
  <si>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</si>
  <si>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</si>
  <si>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</si>
  <si>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</si>
  <si>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</si>
  <si>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</si>
  <si>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</si>
  <si>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</si>
  <si>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</si>
  <si>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</si>
  <si>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</si>
  <si>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</si>
  <si>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</si>
  <si>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</si>
  <si>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</si>
  <si>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</si>
  <si>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</si>
  <si>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</si>
  <si>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</si>
  <si>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</si>
  <si>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</si>
  <si>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</si>
  <si>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</si>
  <si>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</si>
  <si>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</si>
  <si>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</si>
  <si>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</si>
  <si>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</si>
  <si>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</si>
  <si>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</si>
  <si>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</si>
  <si>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</si>
  <si>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</si>
  <si>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</si>
  <si>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</si>
  <si>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</si>
  <si>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</si>
  <si>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</si>
  <si>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</si>
  <si>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</si>
  <si>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</si>
  <si>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</si>
  <si>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</si>
  <si>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</si>
  <si>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</si>
  <si>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</si>
  <si>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</si>
  <si>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</si>
  <si>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</si>
  <si>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</si>
  <si>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</si>
  <si>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</si>
  <si>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</si>
  <si>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</si>
  <si>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</si>
  <si>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</si>
  <si>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</si>
  <si>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</si>
  <si>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</si>
  <si>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</si>
  <si>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</si>
  <si>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</si>
  <si>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</si>
  <si>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</si>
  <si>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</si>
  <si>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</si>
  <si>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</si>
  <si>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</si>
  <si>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</si>
  <si>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</si>
  <si>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</si>
  <si>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</si>
  <si>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</si>
  <si>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</si>
  <si>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</si>
  <si>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</si>
  <si>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</si>
  <si>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</si>
  <si>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</si>
  <si>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</si>
  <si>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</si>
  <si>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</si>
  <si>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</si>
  <si>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</si>
  <si>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</si>
  <si>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</si>
  <si>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</si>
  <si>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</si>
  <si>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</si>
  <si>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</si>
  <si>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</si>
  <si>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</si>
  <si>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</si>
  <si>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</si>
  <si>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</si>
  <si>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</si>
  <si>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</si>
  <si>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</si>
  <si>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</si>
  <si>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</si>
  <si>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</si>
  <si>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</si>
  <si>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</si>
  <si>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</si>
  <si>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</si>
  <si>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</si>
  <si>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</si>
  <si>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</si>
  <si>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</si>
  <si>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</si>
  <si>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</si>
  <si>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</si>
  <si>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</si>
  <si>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</si>
  <si>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</si>
  <si>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</si>
  <si>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</si>
  <si>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</si>
  <si>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</si>
  <si>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</si>
  <si>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</si>
  <si>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</si>
  <si>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</si>
  <si>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</si>
  <si>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</si>
  <si>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</si>
  <si>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</si>
  <si>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</si>
  <si>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</si>
  <si>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</si>
  <si>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</si>
  <si>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</si>
  <si>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</si>
  <si>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</si>
  <si>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</si>
  <si>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</si>
  <si>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</si>
  <si>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</si>
  <si>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</si>
  <si>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</si>
  <si>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</si>
  <si>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</si>
  <si>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</si>
  <si>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</si>
  <si>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</si>
  <si>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</si>
  <si>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</si>
  <si>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</si>
  <si>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</si>
  <si>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</si>
  <si>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</si>
  <si>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</si>
  <si>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</si>
  <si>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</si>
  <si>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</si>
  <si>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</si>
  <si>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</si>
  <si>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</si>
  <si>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</si>
  <si>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</si>
  <si>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</si>
  <si>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</si>
  <si>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</si>
  <si>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</si>
  <si>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</si>
  <si>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</si>
  <si>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</si>
  <si>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</si>
  <si>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</si>
  <si>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</si>
  <si>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</si>
  <si>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</si>
  <si>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</si>
  <si>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</si>
  <si>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</si>
  <si>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</si>
  <si>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</si>
  <si>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</si>
  <si>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</si>
  <si>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</si>
  <si>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</si>
  <si>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</si>
  <si>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</si>
  <si>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</si>
  <si>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</si>
  <si>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</si>
  <si>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</si>
  <si>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</si>
  <si>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</si>
  <si>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</si>
  <si>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</si>
  <si>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</si>
  <si>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</si>
  <si>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</si>
  <si>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</si>
  <si>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</si>
  <si>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</si>
  <si>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</si>
  <si>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</si>
  <si>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</si>
  <si>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</si>
  <si>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</si>
  <si>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</si>
  <si>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</si>
  <si>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</si>
  <si>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</si>
  <si>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</si>
  <si>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</si>
  <si>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</si>
  <si>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</si>
  <si>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</si>
  <si>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</si>
  <si>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</si>
  <si>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</si>
  <si>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</si>
  <si>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</si>
  <si>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</si>
  <si>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</si>
  <si>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</si>
  <si>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</si>
  <si>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</si>
  <si>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</si>
  <si>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</si>
  <si>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</si>
  <si>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</si>
  <si>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</si>
  <si>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</si>
  <si>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</si>
  <si>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</si>
  <si>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</si>
  <si>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</si>
  <si>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</si>
  <si>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</si>
  <si>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</si>
  <si>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</si>
  <si>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</si>
  <si>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</si>
  <si>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</si>
  <si>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</si>
  <si>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</si>
  <si>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</si>
  <si>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</si>
  <si>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</si>
  <si>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</si>
  <si>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</si>
  <si>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</si>
  <si>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</si>
  <si>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</si>
  <si>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</si>
  <si>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</si>
  <si>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</si>
  <si>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</si>
  <si>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</si>
  <si>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</si>
  <si>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</si>
  <si>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</si>
  <si>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</si>
  <si>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</si>
  <si>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</si>
  <si>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</si>
  <si>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</si>
  <si>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</si>
  <si>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</si>
  <si>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</si>
  <si>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</si>
  <si>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</si>
  <si>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</si>
  <si>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</si>
  <si>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</si>
  <si>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</si>
  <si>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</si>
  <si>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</si>
  <si>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</si>
  <si>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</si>
  <si>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</si>
  <si>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</si>
  <si>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</si>
  <si>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</si>
  <si>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</si>
  <si>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</si>
  <si>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</si>
  <si>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</si>
  <si>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</si>
  <si>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</si>
  <si>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</si>
  <si>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</si>
  <si>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</si>
  <si>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</si>
  <si>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</si>
  <si>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</si>
  <si>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</si>
  <si>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</si>
  <si>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</si>
  <si>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</si>
  <si>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</si>
  <si>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</si>
  <si>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</si>
  <si>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</si>
  <si>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</si>
  <si>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</si>
  <si>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</si>
  <si>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</si>
  <si>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</si>
  <si>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</si>
  <si>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</si>
  <si>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</si>
  <si>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</si>
  <si>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</si>
  <si>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</si>
  <si>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</si>
  <si>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</si>
  <si>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</si>
  <si>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</si>
  <si>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</si>
  <si>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</si>
  <si>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</si>
  <si>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</si>
  <si>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</si>
  <si>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</si>
  <si>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</si>
  <si>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</si>
  <si>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</si>
  <si>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</si>
  <si>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</si>
  <si>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</si>
  <si>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</si>
  <si>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</si>
  <si>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</si>
  <si>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</si>
  <si>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</si>
  <si>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</si>
  <si>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</si>
  <si>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</si>
  <si>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</si>
  <si>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</si>
  <si>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</si>
  <si>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</si>
  <si>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</si>
  <si>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</si>
  <si>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</si>
  <si>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</si>
  <si>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</si>
  <si>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</si>
  <si>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</si>
  <si>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</si>
  <si>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</si>
  <si>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</si>
  <si>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</si>
  <si>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</si>
  <si>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</si>
  <si>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</si>
  <si>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</si>
  <si>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</si>
  <si>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</si>
  <si>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</si>
  <si>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</si>
  <si>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</si>
  <si>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</si>
  <si>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</si>
  <si>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</si>
  <si>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</si>
  <si>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</si>
  <si>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</si>
  <si>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</si>
  <si>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</si>
  <si>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</si>
  <si>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</si>
  <si>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</si>
  <si>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</si>
  <si>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</si>
  <si>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</si>
  <si>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</si>
  <si>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</si>
  <si>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</si>
  <si>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</si>
  <si>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</si>
  <si>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</si>
  <si>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</si>
  <si>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</si>
  <si>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</si>
  <si>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</si>
  <si>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</si>
  <si>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</si>
  <si>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</si>
  <si>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</si>
  <si>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</si>
  <si>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</si>
  <si>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</si>
  <si>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</si>
  <si>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</si>
  <si>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</si>
  <si>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</si>
  <si>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</si>
  <si>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</si>
  <si>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</si>
  <si>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</si>
  <si>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</si>
  <si>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</si>
  <si>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</si>
  <si>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</si>
  <si>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</si>
  <si>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</si>
  <si>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</si>
  <si>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</si>
  <si>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</si>
  <si>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</si>
  <si>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</si>
  <si>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</si>
  <si>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</si>
  <si>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</si>
  <si>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</si>
  <si>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</si>
  <si>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</si>
  <si>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</si>
  <si>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</si>
  <si>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</si>
  <si>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</si>
  <si>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</si>
  <si>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</si>
  <si>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</si>
  <si>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</si>
  <si>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</si>
  <si>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</si>
  <si>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</si>
  <si>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</si>
  <si>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</si>
  <si>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</si>
  <si>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</si>
  <si>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</si>
  <si>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</si>
  <si>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</si>
  <si>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</si>
  <si>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</si>
  <si>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</si>
  <si>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</si>
  <si>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</si>
  <si>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</si>
  <si>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</si>
  <si>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</si>
  <si>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</si>
  <si>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</si>
  <si>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</si>
  <si>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</si>
  <si>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</si>
  <si>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</si>
  <si>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</si>
  <si>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</si>
  <si>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</si>
  <si>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</si>
  <si>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</si>
  <si>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</si>
  <si>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</si>
  <si>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</si>
  <si>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</si>
  <si>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</si>
  <si>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</si>
  <si>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</si>
  <si>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</si>
  <si>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</si>
  <si>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</si>
  <si>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</si>
  <si>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</si>
  <si>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</si>
  <si>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</si>
  <si>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</si>
  <si>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</si>
  <si>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</si>
  <si>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</si>
  <si>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</si>
  <si>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</si>
  <si>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</si>
  <si>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</si>
  <si>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</si>
  <si>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</si>
  <si>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</si>
  <si>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</si>
  <si>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</si>
  <si>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</si>
  <si>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</si>
  <si>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</si>
  <si>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</si>
  <si>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</si>
  <si>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</si>
  <si>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</si>
  <si>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</si>
  <si>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</si>
  <si>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</si>
  <si>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</si>
  <si>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</si>
  <si>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</si>
  <si>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</si>
  <si>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</si>
  <si>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</si>
  <si>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</si>
  <si>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</si>
  <si>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</si>
  <si>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</si>
  <si>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</si>
  <si>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</si>
  <si>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</si>
  <si>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</si>
  <si>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</si>
  <si>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</si>
  <si>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</si>
  <si>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</si>
  <si>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</si>
  <si>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</si>
  <si>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</si>
  <si>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</si>
  <si>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</si>
  <si>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</si>
  <si>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</si>
  <si>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</si>
  <si>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</si>
  <si>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</si>
  <si>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</si>
  <si>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</si>
  <si>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</si>
  <si>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</si>
  <si>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</si>
  <si>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</si>
  <si>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</si>
  <si>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</si>
  <si>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</si>
  <si>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</si>
  <si>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</si>
  <si>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</si>
  <si>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</si>
  <si>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</si>
  <si>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</si>
  <si>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</si>
  <si>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</si>
  <si>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</si>
  <si>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</si>
  <si>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</si>
  <si>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</si>
  <si>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</si>
  <si>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</si>
  <si>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</si>
  <si>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</si>
  <si>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</si>
  <si>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</si>
  <si>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</si>
  <si>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</si>
  <si>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</si>
  <si>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</si>
  <si>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</si>
  <si>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</si>
  <si>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</si>
  <si>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</si>
  <si>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</si>
  <si>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</si>
  <si>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</si>
  <si>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</si>
  <si>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</si>
  <si>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</si>
  <si>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</si>
  <si>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</si>
  <si>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</si>
  <si>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</si>
  <si>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</si>
  <si>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</si>
  <si>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</si>
  <si>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</si>
  <si>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</si>
  <si>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</si>
  <si>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</si>
  <si>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</si>
  <si>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</si>
  <si>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</si>
  <si>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</si>
  <si>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</si>
  <si>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</si>
  <si>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</si>
  <si>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</si>
  <si>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</si>
  <si>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</si>
  <si>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</si>
  <si>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</si>
  <si>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</si>
  <si>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</si>
  <si>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</si>
  <si>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</si>
  <si>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</si>
  <si>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</si>
  <si>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</si>
  <si>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</si>
  <si>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</si>
  <si>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</si>
  <si>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</si>
  <si>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</si>
  <si>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</si>
  <si>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</si>
  <si>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</si>
  <si>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</si>
  <si>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</si>
  <si>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</si>
  <si>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</si>
  <si>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</si>
  <si>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</si>
  <si>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</si>
  <si>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</si>
  <si>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</si>
  <si>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</si>
  <si>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</si>
  <si>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</si>
  <si>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</si>
  <si>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</si>
  <si>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</si>
  <si>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</si>
  <si>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</si>
  <si>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</si>
  <si>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</si>
  <si>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</si>
  <si>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</si>
  <si>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</si>
  <si>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</si>
  <si>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</si>
  <si>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</si>
  <si>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</si>
  <si>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</si>
  <si>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</si>
  <si>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</si>
  <si>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</si>
  <si>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</si>
  <si>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</si>
  <si>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</si>
  <si>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</si>
  <si>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</si>
  <si>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</si>
  <si>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</si>
  <si>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</si>
  <si>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</si>
  <si>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</si>
  <si>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</si>
  <si>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</si>
  <si>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</si>
  <si>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</si>
  <si>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</si>
  <si>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</si>
  <si>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</si>
  <si>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</si>
  <si>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</si>
  <si>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</si>
  <si>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</si>
  <si>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</si>
  <si>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</si>
  <si>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</si>
  <si>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</si>
  <si>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</si>
  <si>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</si>
  <si>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</si>
  <si>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</si>
  <si>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</si>
  <si>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</si>
  <si>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</si>
  <si>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</si>
  <si>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</si>
  <si>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</si>
  <si>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</si>
  <si>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</si>
  <si>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</si>
  <si>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</si>
  <si>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</si>
  <si>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</si>
  <si>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</si>
  <si>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</si>
  <si>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</si>
  <si>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</si>
  <si>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</si>
  <si>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</si>
  <si>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</si>
  <si>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</si>
  <si>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</si>
  <si>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</si>
  <si>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</si>
  <si>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</si>
  <si>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</si>
  <si>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</si>
  <si>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</si>
  <si>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</si>
  <si>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</si>
  <si>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</si>
  <si>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</si>
  <si>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</si>
  <si>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</si>
  <si>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</si>
  <si>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</si>
  <si>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</si>
  <si>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</si>
  <si>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</si>
  <si>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</si>
  <si>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</si>
  <si>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</si>
  <si>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</si>
  <si>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</si>
  <si>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</si>
  <si>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</si>
  <si>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</si>
  <si>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</si>
  <si>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</si>
  <si>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</si>
  <si>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</si>
  <si>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</si>
  <si>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</si>
  <si>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</si>
  <si>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</si>
  <si>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</si>
  <si>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</si>
  <si>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</si>
  <si>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</si>
  <si>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</si>
  <si>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</si>
  <si>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</si>
  <si>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</si>
  <si>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</si>
  <si>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</si>
  <si>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</si>
  <si>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</si>
  <si>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</si>
  <si>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</si>
  <si>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</si>
  <si>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</si>
  <si>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MEĐIMURSKA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</si>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</sst>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98034598.400000021</v>
      </c>
      <c r="D2" s="7">
        <f>'PR-RAS'!E6</f>
        <v>109717413.88</v>
      </c>
      <c r="E2" s="7">
        <v>0</v>
      </c>
      <c r="F2" s="7">
        <v>0</v>
      </c>
      <c r="G2" s="8">
        <f t="shared" ref="G2:G274" si="0">(B2/1000)*(C2*1+D2*2)</f>
        <v>317469.42616000003</v>
      </c>
      <c r="H2" s="8">
        <f t="shared" ref="H2:H274" si="1">ABS(C2-ROUND(C2,0))+ABS(D2-ROUND(D2,0))</f>
        <v>0.52000002562999725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17240421.18</v>
      </c>
      <c r="D3" s="2">
        <f>'PR-RAS'!E7</f>
        <v>19513398.779999997</v>
      </c>
      <c r="E3" s="2">
        <v>0</v>
      </c>
      <c r="F3" s="2">
        <v>0</v>
      </c>
      <c r="G3" s="3">
        <f t="shared" si="0"/>
        <v>112534.43747999999</v>
      </c>
      <c r="H3" s="3">
        <f t="shared" si="1"/>
        <v>0.40000000223517418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16051872.589999998</v>
      </c>
      <c r="D4" s="2">
        <f>'PR-RAS'!E8</f>
        <v>18214875.159999996</v>
      </c>
      <c r="E4" s="2">
        <v>0</v>
      </c>
      <c r="F4" s="2">
        <v>0</v>
      </c>
      <c r="G4" s="3">
        <f t="shared" si="0"/>
        <v>157444.86872999996</v>
      </c>
      <c r="H4" s="3">
        <f t="shared" si="1"/>
        <v>0.56999999843537807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14615189.93</v>
      </c>
      <c r="D5" s="2">
        <f>'PR-RAS'!E9</f>
        <v>16891929.899999999</v>
      </c>
      <c r="E5" s="2">
        <v>0</v>
      </c>
      <c r="F5" s="2">
        <v>0</v>
      </c>
      <c r="G5" s="3">
        <f t="shared" si="0"/>
        <v>193596.19892</v>
      </c>
      <c r="H5" s="3">
        <f t="shared" si="1"/>
        <v>0.17000000178813934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956219.9</v>
      </c>
      <c r="D6" s="2">
        <f>'PR-RAS'!E10</f>
        <v>1111433.8</v>
      </c>
      <c r="E6" s="2">
        <v>0</v>
      </c>
      <c r="F6" s="2">
        <v>0</v>
      </c>
      <c r="G6" s="3">
        <f t="shared" si="0"/>
        <v>15895.4375</v>
      </c>
      <c r="H6" s="3">
        <f t="shared" si="1"/>
        <v>0.29999999993015081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548663.4</v>
      </c>
      <c r="D7" s="2">
        <f>'PR-RAS'!E11</f>
        <v>612370.74</v>
      </c>
      <c r="E7" s="2">
        <v>0</v>
      </c>
      <c r="F7" s="2">
        <v>0</v>
      </c>
      <c r="G7" s="3">
        <f t="shared" si="0"/>
        <v>10640.42928</v>
      </c>
      <c r="H7" s="3">
        <f t="shared" si="1"/>
        <v>0.66000000003259629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1619026.25</v>
      </c>
      <c r="D8" s="2">
        <f>'PR-RAS'!E12</f>
        <v>1749477.1</v>
      </c>
      <c r="E8" s="2">
        <v>0</v>
      </c>
      <c r="F8" s="2">
        <v>0</v>
      </c>
      <c r="G8" s="3">
        <f t="shared" si="0"/>
        <v>35825.863150000005</v>
      </c>
      <c r="H8" s="3">
        <f t="shared" si="1"/>
        <v>0.35000000009313226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534290.15</v>
      </c>
      <c r="D9" s="2">
        <f>'PR-RAS'!E13</f>
        <v>613128.09</v>
      </c>
      <c r="E9" s="2">
        <v>0</v>
      </c>
      <c r="F9" s="2">
        <v>0</v>
      </c>
      <c r="G9" s="3">
        <f t="shared" si="0"/>
        <v>14084.370640000001</v>
      </c>
      <c r="H9" s="3">
        <f t="shared" si="1"/>
        <v>0.23999999999068677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63174.239999999998</v>
      </c>
      <c r="D10" s="2">
        <f>'PR-RAS'!E14</f>
        <v>52299.15</v>
      </c>
      <c r="E10" s="2">
        <v>0</v>
      </c>
      <c r="F10" s="2">
        <v>0</v>
      </c>
      <c r="G10" s="3">
        <f t="shared" si="0"/>
        <v>1509.9528599999999</v>
      </c>
      <c r="H10" s="3">
        <f t="shared" si="1"/>
        <v>0.38999999999941792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2284691.2799999998</v>
      </c>
      <c r="D11" s="2">
        <f>'PR-RAS'!E15</f>
        <v>2815763.62</v>
      </c>
      <c r="E11" s="2">
        <v>0</v>
      </c>
      <c r="F11" s="2">
        <v>0</v>
      </c>
      <c r="G11" s="3">
        <f t="shared" si="0"/>
        <v>79162.185199999993</v>
      </c>
      <c r="H11" s="3">
        <f t="shared" si="1"/>
        <v>0.65999999968335032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20909.72</v>
      </c>
      <c r="D19" s="2">
        <f>'PR-RAS'!E23</f>
        <v>47123.21</v>
      </c>
      <c r="E19" s="2">
        <v>0</v>
      </c>
      <c r="F19" s="2">
        <v>0</v>
      </c>
      <c r="G19" s="3">
        <f t="shared" si="0"/>
        <v>2072.81052</v>
      </c>
      <c r="H19" s="3">
        <f t="shared" si="1"/>
        <v>0.48999999999796273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29019.67</v>
      </c>
      <c r="E20" s="2">
        <v>0</v>
      </c>
      <c r="F20" s="2">
        <v>0</v>
      </c>
      <c r="G20" s="3">
        <f t="shared" si="0"/>
        <v>1102.7474599999998</v>
      </c>
      <c r="H20" s="3">
        <f t="shared" si="1"/>
        <v>0.33000000000174623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20909.72</v>
      </c>
      <c r="D21" s="2">
        <f>'PR-RAS'!E25</f>
        <v>18103.54</v>
      </c>
      <c r="E21" s="2">
        <v>0</v>
      </c>
      <c r="F21" s="2">
        <v>0</v>
      </c>
      <c r="G21" s="3">
        <f t="shared" si="0"/>
        <v>1142.336</v>
      </c>
      <c r="H21" s="3">
        <f t="shared" si="1"/>
        <v>0.73999999999796273</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1167638.8700000001</v>
      </c>
      <c r="D25" s="2">
        <f>'PR-RAS'!E29</f>
        <v>1251400.4100000001</v>
      </c>
      <c r="E25" s="2">
        <v>0</v>
      </c>
      <c r="F25" s="2">
        <v>0</v>
      </c>
      <c r="G25" s="3">
        <f t="shared" si="0"/>
        <v>88090.552560000011</v>
      </c>
      <c r="H25" s="3">
        <f t="shared" si="1"/>
        <v>0.5400000000372529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1156712.1000000001</v>
      </c>
      <c r="D29" s="2">
        <f>'PR-RAS'!E33</f>
        <v>1241629.29</v>
      </c>
      <c r="E29" s="2">
        <v>0</v>
      </c>
      <c r="F29" s="2">
        <v>0</v>
      </c>
      <c r="G29" s="3">
        <f t="shared" si="0"/>
        <v>101919.17904</v>
      </c>
      <c r="H29" s="3">
        <f t="shared" si="1"/>
        <v>0.39000000013038516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10926.77</v>
      </c>
      <c r="D31" s="2">
        <f>'PR-RAS'!E35</f>
        <v>9771.1200000000008</v>
      </c>
      <c r="E31" s="2">
        <v>0</v>
      </c>
      <c r="F31" s="2">
        <v>0</v>
      </c>
      <c r="G31" s="3">
        <f t="shared" si="0"/>
        <v>914.07029999999997</v>
      </c>
      <c r="H31" s="3">
        <f t="shared" si="1"/>
        <v>0.3500000000003638</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63402713.319999993</v>
      </c>
      <c r="D45" s="2">
        <f>'PR-RAS'!E49</f>
        <v>70451459.920000002</v>
      </c>
      <c r="E45" s="2">
        <v>0</v>
      </c>
      <c r="F45" s="2">
        <v>0</v>
      </c>
      <c r="G45" s="3">
        <f t="shared" si="0"/>
        <v>8989447.8590399995</v>
      </c>
      <c r="H45" s="3">
        <f t="shared" si="1"/>
        <v>0.39999999105930328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204664.98</v>
      </c>
      <c r="E46" s="2">
        <v>0</v>
      </c>
      <c r="F46" s="2">
        <v>0</v>
      </c>
      <c r="G46" s="3">
        <f t="shared" si="0"/>
        <v>18419.8482</v>
      </c>
      <c r="H46" s="3">
        <f t="shared" si="1"/>
        <v>1.9999999989522621E-2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204664.98</v>
      </c>
      <c r="E47" s="2">
        <v>0</v>
      </c>
      <c r="F47" s="2">
        <v>0</v>
      </c>
      <c r="G47" s="3">
        <f t="shared" si="0"/>
        <v>18829.178159999999</v>
      </c>
      <c r="H47" s="3">
        <f t="shared" si="1"/>
        <v>1.9999999989522621E-2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380168</v>
      </c>
      <c r="D49" s="2">
        <f>'PR-RAS'!E53</f>
        <v>702609.62</v>
      </c>
      <c r="E49" s="2">
        <v>0</v>
      </c>
      <c r="F49" s="2">
        <v>0</v>
      </c>
      <c r="G49" s="3">
        <f t="shared" si="0"/>
        <v>85698.587520000001</v>
      </c>
      <c r="H49" s="3">
        <f t="shared" si="1"/>
        <v>0.38000000000465661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5820.23</v>
      </c>
      <c r="E50" s="2">
        <v>0</v>
      </c>
      <c r="F50" s="2">
        <v>0</v>
      </c>
      <c r="G50" s="3">
        <f t="shared" si="0"/>
        <v>570.38253999999995</v>
      </c>
      <c r="H50" s="3">
        <f t="shared" si="1"/>
        <v>0.22999999999956344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380097.5</v>
      </c>
      <c r="D52" s="2">
        <f>'PR-RAS'!E56</f>
        <v>696789.39</v>
      </c>
      <c r="E52" s="2">
        <v>0</v>
      </c>
      <c r="F52" s="2">
        <v>0</v>
      </c>
      <c r="G52" s="3">
        <f t="shared" si="0"/>
        <v>90457.490279999998</v>
      </c>
      <c r="H52" s="3">
        <f t="shared" si="1"/>
        <v>0.89000000001396984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70.5</v>
      </c>
      <c r="D53" s="2">
        <f>'PR-RAS'!E57</f>
        <v>0</v>
      </c>
      <c r="E53" s="2">
        <v>0</v>
      </c>
      <c r="F53" s="2">
        <v>0</v>
      </c>
      <c r="G53" s="3">
        <f t="shared" si="0"/>
        <v>3.6659999999999999</v>
      </c>
      <c r="H53" s="3">
        <f t="shared" si="1"/>
        <v>0.5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5530310.1300000008</v>
      </c>
      <c r="D54" s="2">
        <f>'PR-RAS'!E58</f>
        <v>5934935.79</v>
      </c>
      <c r="E54" s="2">
        <v>0</v>
      </c>
      <c r="F54" s="2">
        <v>0</v>
      </c>
      <c r="G54" s="3">
        <f t="shared" si="0"/>
        <v>922209.63063000003</v>
      </c>
      <c r="H54" s="3">
        <f t="shared" si="1"/>
        <v>0.34000000078231096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4752532.6500000004</v>
      </c>
      <c r="D55" s="2">
        <f>'PR-RAS'!E59</f>
        <v>3818886.06</v>
      </c>
      <c r="E55" s="2">
        <v>0</v>
      </c>
      <c r="F55" s="2">
        <v>0</v>
      </c>
      <c r="G55" s="3">
        <f t="shared" si="0"/>
        <v>669076.45757999993</v>
      </c>
      <c r="H55" s="3">
        <f t="shared" si="1"/>
        <v>0.40999999968335032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777777.48</v>
      </c>
      <c r="D56" s="2">
        <f>'PR-RAS'!E60</f>
        <v>2116049.73</v>
      </c>
      <c r="E56" s="2">
        <v>0</v>
      </c>
      <c r="F56" s="2">
        <v>0</v>
      </c>
      <c r="G56" s="3">
        <f t="shared" si="0"/>
        <v>275543.23169999995</v>
      </c>
      <c r="H56" s="3">
        <f t="shared" si="1"/>
        <v>0.75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1743112.15</v>
      </c>
      <c r="D57" s="2">
        <f>'PR-RAS'!E61</f>
        <v>68286.37</v>
      </c>
      <c r="E57" s="2">
        <v>0</v>
      </c>
      <c r="F57" s="2">
        <v>0</v>
      </c>
      <c r="G57" s="3">
        <f t="shared" si="0"/>
        <v>105262.35384</v>
      </c>
      <c r="H57" s="3">
        <f t="shared" si="1"/>
        <v>0.51999999990221113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678500.87</v>
      </c>
      <c r="D58" s="2">
        <f>'PR-RAS'!E62</f>
        <v>68286.37</v>
      </c>
      <c r="E58" s="2">
        <v>0</v>
      </c>
      <c r="F58" s="2">
        <v>0</v>
      </c>
      <c r="G58" s="3">
        <f t="shared" si="0"/>
        <v>46459.195769999998</v>
      </c>
      <c r="H58" s="3">
        <f t="shared" si="1"/>
        <v>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1064611.28</v>
      </c>
      <c r="D59" s="2">
        <f>'PR-RAS'!E63</f>
        <v>0</v>
      </c>
      <c r="E59" s="2">
        <v>0</v>
      </c>
      <c r="F59" s="2">
        <v>0</v>
      </c>
      <c r="G59" s="3">
        <f t="shared" si="0"/>
        <v>61747.454240000006</v>
      </c>
      <c r="H59" s="3">
        <f t="shared" si="1"/>
        <v>0.28000000002793968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3079241.16</v>
      </c>
      <c r="D60" s="2">
        <f>'PR-RAS'!E64</f>
        <v>3649541.6500000004</v>
      </c>
      <c r="E60" s="2">
        <v>0</v>
      </c>
      <c r="F60" s="2">
        <v>0</v>
      </c>
      <c r="G60" s="3">
        <f t="shared" si="0"/>
        <v>612321.14314000006</v>
      </c>
      <c r="H60" s="3">
        <f t="shared" si="1"/>
        <v>0.50999999977648258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1942811.85</v>
      </c>
      <c r="D61" s="2">
        <f>'PR-RAS'!E65</f>
        <v>1902556.21</v>
      </c>
      <c r="E61" s="2">
        <v>0</v>
      </c>
      <c r="F61" s="2">
        <v>0</v>
      </c>
      <c r="G61" s="3">
        <f t="shared" si="0"/>
        <v>344875.45619999996</v>
      </c>
      <c r="H61" s="3">
        <f t="shared" si="1"/>
        <v>0.35999999986961484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1136429.31</v>
      </c>
      <c r="D62" s="2">
        <f>'PR-RAS'!E66</f>
        <v>1159068.49</v>
      </c>
      <c r="E62" s="2">
        <v>0</v>
      </c>
      <c r="F62" s="2">
        <v>0</v>
      </c>
      <c r="G62" s="3">
        <f t="shared" si="0"/>
        <v>210728.54368999999</v>
      </c>
      <c r="H62" s="3">
        <f t="shared" si="1"/>
        <v>0.80000000004656613</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587916.94999999995</v>
      </c>
      <c r="E63" s="2">
        <v>0</v>
      </c>
      <c r="F63" s="2">
        <v>0</v>
      </c>
      <c r="G63" s="3">
        <f>(B63/1000)*(C63*1+D63*2)</f>
        <v>72901.701799999995</v>
      </c>
      <c r="H63" s="3">
        <f>ABS(C63-ROUND(C63,0))+ABS(D63-ROUND(D63,0))</f>
        <v>5.0000000046566129E-2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49226298.469999999</v>
      </c>
      <c r="D64" s="2">
        <f>'PR-RAS'!E68</f>
        <v>53479601.089999996</v>
      </c>
      <c r="E64" s="2">
        <v>0</v>
      </c>
      <c r="F64" s="2">
        <v>0</v>
      </c>
      <c r="G64" s="3">
        <f t="shared" si="0"/>
        <v>9839686.5409499984</v>
      </c>
      <c r="H64" s="3">
        <f t="shared" si="1"/>
        <v>0.55999999493360519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48824136.479999997</v>
      </c>
      <c r="D65" s="2">
        <f>'PR-RAS'!E69</f>
        <v>53007059.869999997</v>
      </c>
      <c r="E65" s="2">
        <v>0</v>
      </c>
      <c r="F65" s="2">
        <v>0</v>
      </c>
      <c r="G65" s="3">
        <f t="shared" si="0"/>
        <v>9909648.3980800007</v>
      </c>
      <c r="H65" s="3">
        <f t="shared" si="1"/>
        <v>0.60999999940395355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402161.99</v>
      </c>
      <c r="D66" s="2">
        <f>'PR-RAS'!E70</f>
        <v>472541.22</v>
      </c>
      <c r="E66" s="2">
        <v>0</v>
      </c>
      <c r="F66" s="2">
        <v>0</v>
      </c>
      <c r="G66" s="3">
        <f t="shared" si="0"/>
        <v>87570.887950000004</v>
      </c>
      <c r="H66" s="3">
        <f t="shared" si="1"/>
        <v>0.22999999998137355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3443583.41</v>
      </c>
      <c r="D70" s="2">
        <f>'PR-RAS'!E74</f>
        <v>6411820.4199999999</v>
      </c>
      <c r="E70" s="2">
        <v>0</v>
      </c>
      <c r="F70" s="2">
        <v>0</v>
      </c>
      <c r="G70" s="3">
        <f t="shared" si="0"/>
        <v>1122438.47325</v>
      </c>
      <c r="H70" s="3">
        <f t="shared" si="1"/>
        <v>0.83000000007450581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2731493.89</v>
      </c>
      <c r="D71" s="2">
        <f>'PR-RAS'!E75</f>
        <v>2126375.09</v>
      </c>
      <c r="E71" s="2">
        <v>0</v>
      </c>
      <c r="F71" s="2">
        <v>0</v>
      </c>
      <c r="G71" s="3">
        <f t="shared" si="0"/>
        <v>488897.08490000007</v>
      </c>
      <c r="H71" s="3">
        <f t="shared" si="1"/>
        <v>0.19999999972060323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712089.52</v>
      </c>
      <c r="D72" s="2">
        <f>'PR-RAS'!E76</f>
        <v>4285445.33</v>
      </c>
      <c r="E72" s="2">
        <v>0</v>
      </c>
      <c r="F72" s="2">
        <v>0</v>
      </c>
      <c r="G72" s="3">
        <f t="shared" si="0"/>
        <v>659091.59277999995</v>
      </c>
      <c r="H72" s="3">
        <f t="shared" si="1"/>
        <v>0.81000000005587935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922723.9</v>
      </c>
      <c r="D78" s="2">
        <f>'PR-RAS'!E82</f>
        <v>910639.04999999981</v>
      </c>
      <c r="E78" s="2">
        <v>0</v>
      </c>
      <c r="F78" s="2">
        <v>0</v>
      </c>
      <c r="G78" s="3">
        <f t="shared" si="0"/>
        <v>211288.15399999995</v>
      </c>
      <c r="H78" s="3">
        <f t="shared" si="1"/>
        <v>0.14999999979045242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3883.55</v>
      </c>
      <c r="D79" s="2">
        <f>'PR-RAS'!E83</f>
        <v>99568.31</v>
      </c>
      <c r="E79" s="2">
        <v>0</v>
      </c>
      <c r="F79" s="2">
        <v>0</v>
      </c>
      <c r="G79" s="3">
        <f t="shared" si="0"/>
        <v>15835.573259999999</v>
      </c>
      <c r="H79" s="3">
        <f t="shared" si="1"/>
        <v>0.75999999999748979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2798.6</v>
      </c>
      <c r="D81" s="2">
        <f>'PR-RAS'!E85</f>
        <v>791.46</v>
      </c>
      <c r="E81" s="2">
        <v>0</v>
      </c>
      <c r="F81" s="2">
        <v>0</v>
      </c>
      <c r="G81" s="3">
        <f t="shared" si="0"/>
        <v>350.52160000000003</v>
      </c>
      <c r="H81" s="3">
        <f t="shared" si="1"/>
        <v>0.86000000000012733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30.86</v>
      </c>
      <c r="D82" s="2">
        <f>'PR-RAS'!E86</f>
        <v>20.78</v>
      </c>
      <c r="E82" s="2">
        <v>0</v>
      </c>
      <c r="F82" s="2">
        <v>0</v>
      </c>
      <c r="G82" s="3">
        <f t="shared" si="0"/>
        <v>5.8660200000000007</v>
      </c>
      <c r="H82" s="3">
        <f t="shared" si="1"/>
        <v>0.35999999999999943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2.14</v>
      </c>
      <c r="D83" s="2">
        <f>'PR-RAS'!E87</f>
        <v>0</v>
      </c>
      <c r="E83" s="2">
        <v>0</v>
      </c>
      <c r="F83" s="2">
        <v>0</v>
      </c>
      <c r="G83" s="3">
        <f t="shared" si="0"/>
        <v>0.17548000000000002</v>
      </c>
      <c r="H83" s="3">
        <f t="shared" si="1"/>
        <v>0.14000000000000012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50000</v>
      </c>
      <c r="E85" s="2">
        <v>0</v>
      </c>
      <c r="F85" s="2">
        <v>0</v>
      </c>
      <c r="G85" s="3">
        <f t="shared" si="0"/>
        <v>8400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1051.95</v>
      </c>
      <c r="D86" s="2">
        <f>'PR-RAS'!E90</f>
        <v>48756.07</v>
      </c>
      <c r="E86" s="2">
        <v>0</v>
      </c>
      <c r="F86" s="2">
        <v>0</v>
      </c>
      <c r="G86" s="3">
        <f t="shared" si="0"/>
        <v>8377.9476500000001</v>
      </c>
      <c r="H86" s="3">
        <f t="shared" si="1"/>
        <v>0.11999999999966349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904263.54999999993</v>
      </c>
      <c r="D87" s="2">
        <f>'PR-RAS'!E91</f>
        <v>803844.53999999992</v>
      </c>
      <c r="E87" s="2">
        <v>0</v>
      </c>
      <c r="F87" s="2">
        <v>0</v>
      </c>
      <c r="G87" s="3">
        <f t="shared" si="0"/>
        <v>216027.92617999998</v>
      </c>
      <c r="H87" s="3">
        <f t="shared" si="1"/>
        <v>0.91000000014901161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79342.759999999995</v>
      </c>
      <c r="D88" s="2">
        <f>'PR-RAS'!E92</f>
        <v>74547.600000000006</v>
      </c>
      <c r="E88" s="2">
        <v>0</v>
      </c>
      <c r="F88" s="2">
        <v>0</v>
      </c>
      <c r="G88" s="3">
        <f t="shared" si="0"/>
        <v>19874.10252</v>
      </c>
      <c r="H88" s="3">
        <f t="shared" si="1"/>
        <v>0.63999999999941792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53302.92</v>
      </c>
      <c r="D89" s="2">
        <f>'PR-RAS'!E93</f>
        <v>65674.37</v>
      </c>
      <c r="E89" s="2">
        <v>0</v>
      </c>
      <c r="F89" s="2">
        <v>0</v>
      </c>
      <c r="G89" s="3">
        <f t="shared" si="0"/>
        <v>16249.346079999998</v>
      </c>
      <c r="H89" s="3">
        <f t="shared" si="1"/>
        <v>0.44999999999708962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757761.8</v>
      </c>
      <c r="D90" s="2">
        <f>'PR-RAS'!E94</f>
        <v>660738.71</v>
      </c>
      <c r="E90" s="2">
        <v>0</v>
      </c>
      <c r="F90" s="2">
        <v>0</v>
      </c>
      <c r="G90" s="3">
        <f t="shared" si="0"/>
        <v>185052.29058</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1903</v>
      </c>
      <c r="D92" s="2">
        <f>'PR-RAS'!E96</f>
        <v>0</v>
      </c>
      <c r="E92" s="2">
        <v>0</v>
      </c>
      <c r="F92" s="2">
        <v>0</v>
      </c>
      <c r="G92" s="3">
        <f t="shared" si="0"/>
        <v>173.173</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11953.07</v>
      </c>
      <c r="D93" s="2">
        <f>'PR-RAS'!E97</f>
        <v>2883.86</v>
      </c>
      <c r="E93" s="2">
        <v>0</v>
      </c>
      <c r="F93" s="2">
        <v>0</v>
      </c>
      <c r="G93" s="3">
        <f t="shared" si="0"/>
        <v>1630.31268</v>
      </c>
      <c r="H93" s="3">
        <f t="shared" si="1"/>
        <v>0.20999999999958163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14576.8</v>
      </c>
      <c r="D94" s="2">
        <f>'PR-RAS'!E98</f>
        <v>7226.2</v>
      </c>
      <c r="E94" s="2">
        <v>0</v>
      </c>
      <c r="F94" s="2">
        <v>0</v>
      </c>
      <c r="G94" s="3">
        <f t="shared" si="0"/>
        <v>2699.7155999999995</v>
      </c>
      <c r="H94" s="3">
        <f t="shared" si="1"/>
        <v>0.4000000000005457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14576.8</v>
      </c>
      <c r="D100" s="2">
        <f>'PR-RAS'!E104</f>
        <v>7226.2</v>
      </c>
      <c r="E100" s="2">
        <v>0</v>
      </c>
      <c r="F100" s="2">
        <v>0</v>
      </c>
      <c r="G100" s="3">
        <f t="shared" si="0"/>
        <v>2873.8907999999997</v>
      </c>
      <c r="H100" s="3">
        <f t="shared" si="1"/>
        <v>0.4000000000005457</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3589368.83</v>
      </c>
      <c r="D102" s="2">
        <f>'PR-RAS'!E106</f>
        <v>3727196.76</v>
      </c>
      <c r="E102" s="2">
        <v>0</v>
      </c>
      <c r="F102" s="2">
        <v>0</v>
      </c>
      <c r="G102" s="3">
        <f t="shared" si="0"/>
        <v>1115419.9973500001</v>
      </c>
      <c r="H102" s="3">
        <f t="shared" si="1"/>
        <v>0.41000000014901161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194576.04</v>
      </c>
      <c r="D103" s="2">
        <f>'PR-RAS'!E107</f>
        <v>175422.24</v>
      </c>
      <c r="E103" s="2">
        <v>0</v>
      </c>
      <c r="F103" s="2">
        <v>0</v>
      </c>
      <c r="G103" s="3">
        <f t="shared" si="0"/>
        <v>55632.893039999995</v>
      </c>
      <c r="H103" s="3">
        <f t="shared" si="1"/>
        <v>0.27999999999883585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16246.1</v>
      </c>
      <c r="D104" s="2">
        <f>'PR-RAS'!E108</f>
        <v>15062.65</v>
      </c>
      <c r="E104" s="2">
        <v>0</v>
      </c>
      <c r="F104" s="2">
        <v>0</v>
      </c>
      <c r="G104" s="3">
        <f t="shared" si="0"/>
        <v>4776.2542000000003</v>
      </c>
      <c r="H104" s="3">
        <f t="shared" si="1"/>
        <v>0.4500000000007276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166645.04</v>
      </c>
      <c r="D105" s="2">
        <f>'PR-RAS'!E109</f>
        <v>153156.32999999999</v>
      </c>
      <c r="E105" s="2">
        <v>0</v>
      </c>
      <c r="F105" s="2">
        <v>0</v>
      </c>
      <c r="G105" s="3">
        <f t="shared" si="0"/>
        <v>49187.600799999993</v>
      </c>
      <c r="H105" s="3">
        <f t="shared" si="1"/>
        <v>0.36999999999534339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11684.9</v>
      </c>
      <c r="D107" s="2">
        <f>'PR-RAS'!E111</f>
        <v>7203.26</v>
      </c>
      <c r="E107" s="2">
        <v>0</v>
      </c>
      <c r="F107" s="2">
        <v>0</v>
      </c>
      <c r="G107" s="3">
        <f t="shared" si="0"/>
        <v>2765.6905199999997</v>
      </c>
      <c r="H107" s="3">
        <f t="shared" si="1"/>
        <v>0.36000000000058208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3394792.79</v>
      </c>
      <c r="D108" s="2">
        <f>'PR-RAS'!E112</f>
        <v>3551774.52</v>
      </c>
      <c r="E108" s="2">
        <v>0</v>
      </c>
      <c r="F108" s="2">
        <v>0</v>
      </c>
      <c r="G108" s="3">
        <f t="shared" si="0"/>
        <v>1123322.5758100001</v>
      </c>
      <c r="H108" s="3">
        <f t="shared" si="1"/>
        <v>0.68999999994412065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3394792.79</v>
      </c>
      <c r="D113" s="2">
        <f>'PR-RAS'!E117</f>
        <v>3544868.52</v>
      </c>
      <c r="E113" s="2">
        <v>0</v>
      </c>
      <c r="F113" s="2">
        <v>0</v>
      </c>
      <c r="G113" s="3">
        <f t="shared" si="0"/>
        <v>1174267.3409599999</v>
      </c>
      <c r="H113" s="3">
        <f t="shared" si="1"/>
        <v>0.68999999994412065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6906</v>
      </c>
      <c r="E115" s="2">
        <v>0</v>
      </c>
      <c r="F115" s="2">
        <v>0</v>
      </c>
      <c r="G115" s="3">
        <f t="shared" si="0"/>
        <v>1574.568</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2489062.4300000002</v>
      </c>
      <c r="D121" s="2">
        <f>'PR-RAS'!E125</f>
        <v>2420200.85</v>
      </c>
      <c r="E121" s="2">
        <v>0</v>
      </c>
      <c r="F121" s="2">
        <v>0</v>
      </c>
      <c r="G121" s="3">
        <f t="shared" si="0"/>
        <v>879535.69560000009</v>
      </c>
      <c r="H121" s="3">
        <f t="shared" si="1"/>
        <v>0.58000000007450581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2268958.2400000002</v>
      </c>
      <c r="D122" s="2">
        <f>'PR-RAS'!E126</f>
        <v>2042719.32</v>
      </c>
      <c r="E122" s="2">
        <v>0</v>
      </c>
      <c r="F122" s="2">
        <v>0</v>
      </c>
      <c r="G122" s="3">
        <f t="shared" si="0"/>
        <v>768882.02248000004</v>
      </c>
      <c r="H122" s="3">
        <f t="shared" si="1"/>
        <v>0.56000000028871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61303.7</v>
      </c>
      <c r="D123" s="2">
        <f>'PR-RAS'!E127</f>
        <v>93882.27</v>
      </c>
      <c r="E123" s="2">
        <v>0</v>
      </c>
      <c r="F123" s="2">
        <v>0</v>
      </c>
      <c r="G123" s="3">
        <f t="shared" si="0"/>
        <v>30386.325279999997</v>
      </c>
      <c r="H123" s="3">
        <f t="shared" si="1"/>
        <v>0.57000000000698492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2207654.54</v>
      </c>
      <c r="D124" s="2">
        <f>'PR-RAS'!E128</f>
        <v>1948837.05</v>
      </c>
      <c r="E124" s="2">
        <v>0</v>
      </c>
      <c r="F124" s="2">
        <v>0</v>
      </c>
      <c r="G124" s="3">
        <f t="shared" si="0"/>
        <v>750955.42272000003</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220104.19</v>
      </c>
      <c r="D125" s="2">
        <f>'PR-RAS'!E129</f>
        <v>377481.53</v>
      </c>
      <c r="E125" s="2">
        <v>0</v>
      </c>
      <c r="F125" s="2">
        <v>0</v>
      </c>
      <c r="G125" s="3">
        <f t="shared" si="0"/>
        <v>120908.33899999999</v>
      </c>
      <c r="H125" s="3">
        <f t="shared" si="1"/>
        <v>0.65999999997438863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111554.99</v>
      </c>
      <c r="D126" s="2">
        <f>'PR-RAS'!E130</f>
        <v>157748.65</v>
      </c>
      <c r="E126" s="2">
        <v>0</v>
      </c>
      <c r="F126" s="2">
        <v>0</v>
      </c>
      <c r="G126" s="3">
        <f t="shared" si="0"/>
        <v>53381.536249999997</v>
      </c>
      <c r="H126" s="3">
        <f t="shared" si="1"/>
        <v>0.36000000000058208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108549.2</v>
      </c>
      <c r="D127" s="2">
        <f>'PR-RAS'!E131</f>
        <v>219732.88</v>
      </c>
      <c r="E127" s="2">
        <v>0</v>
      </c>
      <c r="F127" s="2">
        <v>0</v>
      </c>
      <c r="G127" s="3">
        <f t="shared" si="0"/>
        <v>69049.884959999996</v>
      </c>
      <c r="H127" s="3">
        <f t="shared" si="1"/>
        <v>0.319999999992433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10375242.07</v>
      </c>
      <c r="D130" s="2">
        <f>'PR-RAS'!E134</f>
        <v>12689511.42</v>
      </c>
      <c r="E130" s="2">
        <v>0</v>
      </c>
      <c r="F130" s="2">
        <v>0</v>
      </c>
      <c r="G130" s="3">
        <f t="shared" si="0"/>
        <v>4612300.1733900001</v>
      </c>
      <c r="H130" s="3">
        <f t="shared" si="1"/>
        <v>0.49000000022351742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10375242.07</v>
      </c>
      <c r="D135" s="2">
        <f>'PR-RAS'!E139</f>
        <v>12689511.42</v>
      </c>
      <c r="E135" s="2">
        <v>0</v>
      </c>
      <c r="F135" s="2">
        <v>0</v>
      </c>
      <c r="G135" s="3">
        <f t="shared" si="0"/>
        <v>4791071.4979400001</v>
      </c>
      <c r="H135" s="3">
        <f t="shared" si="1"/>
        <v>0.49000000022351742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15066.67</v>
      </c>
      <c r="D136" s="2">
        <f>'PR-RAS'!E140</f>
        <v>5007.1000000000004</v>
      </c>
      <c r="E136" s="2">
        <v>0</v>
      </c>
      <c r="F136" s="2">
        <v>0</v>
      </c>
      <c r="G136" s="3">
        <f t="shared" si="0"/>
        <v>3385.9174500000004</v>
      </c>
      <c r="H136" s="3">
        <f t="shared" si="1"/>
        <v>0.43000000000029104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15066.67</v>
      </c>
      <c r="D147" s="2">
        <f>'PR-RAS'!E151</f>
        <v>5007.1000000000004</v>
      </c>
      <c r="E147" s="2">
        <v>0</v>
      </c>
      <c r="F147" s="2">
        <v>0</v>
      </c>
      <c r="G147" s="3">
        <f t="shared" si="0"/>
        <v>3661.8070200000002</v>
      </c>
      <c r="H147" s="3">
        <f t="shared" si="1"/>
        <v>0.43000000000029104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90139287.010000005</v>
      </c>
      <c r="D148" s="2">
        <f>'PR-RAS'!E152</f>
        <v>104467069.89000002</v>
      </c>
      <c r="E148" s="2">
        <v>0</v>
      </c>
      <c r="F148" s="2">
        <v>0</v>
      </c>
      <c r="G148" s="3">
        <f t="shared" si="0"/>
        <v>43963793.738130003</v>
      </c>
      <c r="H148" s="3">
        <f t="shared" si="1"/>
        <v>0.11999998986721039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64771572.090000004</v>
      </c>
      <c r="D149" s="2">
        <f>'PR-RAS'!E153</f>
        <v>76786680.570000008</v>
      </c>
      <c r="E149" s="2">
        <v>0</v>
      </c>
      <c r="F149" s="2">
        <v>0</v>
      </c>
      <c r="G149" s="3">
        <f t="shared" si="0"/>
        <v>32315050.118040003</v>
      </c>
      <c r="H149" s="3">
        <f t="shared" si="1"/>
        <v>0.51999999582767487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52943202.979999997</v>
      </c>
      <c r="D150" s="2">
        <f>'PR-RAS'!E154</f>
        <v>63394113.370000005</v>
      </c>
      <c r="E150" s="2">
        <v>0</v>
      </c>
      <c r="F150" s="2">
        <v>0</v>
      </c>
      <c r="G150" s="3">
        <f t="shared" si="0"/>
        <v>26779983.028279997</v>
      </c>
      <c r="H150" s="3">
        <f t="shared" si="1"/>
        <v>0.39000000804662704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50663939.539999999</v>
      </c>
      <c r="D151" s="2">
        <f>'PR-RAS'!E155</f>
        <v>60893381.520000003</v>
      </c>
      <c r="E151" s="2">
        <v>0</v>
      </c>
      <c r="F151" s="2">
        <v>0</v>
      </c>
      <c r="G151" s="3">
        <f t="shared" si="0"/>
        <v>25867605.387000002</v>
      </c>
      <c r="H151" s="3">
        <f t="shared" si="1"/>
        <v>0.93999999761581421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18616.400000000001</v>
      </c>
      <c r="D152" s="2">
        <f>'PR-RAS'!E156</f>
        <v>22726</v>
      </c>
      <c r="E152" s="2">
        <v>0</v>
      </c>
      <c r="F152" s="2">
        <v>0</v>
      </c>
      <c r="G152" s="3">
        <f t="shared" si="0"/>
        <v>9674.3284000000003</v>
      </c>
      <c r="H152" s="3">
        <f t="shared" si="1"/>
        <v>0.40000000000145519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1490710.3</v>
      </c>
      <c r="D153" s="2">
        <f>'PR-RAS'!E157</f>
        <v>1870966.79</v>
      </c>
      <c r="E153" s="2">
        <v>0</v>
      </c>
      <c r="F153" s="2">
        <v>0</v>
      </c>
      <c r="G153" s="3">
        <f t="shared" si="0"/>
        <v>795361.86975999991</v>
      </c>
      <c r="H153" s="3">
        <f t="shared" si="1"/>
        <v>0.51000000000931323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769936.74</v>
      </c>
      <c r="D154" s="2">
        <f>'PR-RAS'!E158</f>
        <v>607039.06000000006</v>
      </c>
      <c r="E154" s="2">
        <v>0</v>
      </c>
      <c r="F154" s="2">
        <v>0</v>
      </c>
      <c r="G154" s="3">
        <f t="shared" si="0"/>
        <v>303554.27358000004</v>
      </c>
      <c r="H154" s="3">
        <f t="shared" si="1"/>
        <v>0.32000000006519258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2831771.6</v>
      </c>
      <c r="D155" s="2">
        <f>'PR-RAS'!E159</f>
        <v>3007755.36</v>
      </c>
      <c r="E155" s="2">
        <v>0</v>
      </c>
      <c r="F155" s="2">
        <v>0</v>
      </c>
      <c r="G155" s="3">
        <f t="shared" si="0"/>
        <v>1362481.47728</v>
      </c>
      <c r="H155" s="3">
        <f t="shared" si="1"/>
        <v>0.75999999977648258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8996597.5100000016</v>
      </c>
      <c r="D156" s="2">
        <f>'PR-RAS'!E160</f>
        <v>10384811.840000002</v>
      </c>
      <c r="E156" s="2">
        <v>0</v>
      </c>
      <c r="F156" s="2">
        <v>0</v>
      </c>
      <c r="G156" s="3">
        <f t="shared" si="0"/>
        <v>4613764.2844500011</v>
      </c>
      <c r="H156" s="3">
        <f t="shared" si="1"/>
        <v>0.64999999664723873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562435.73</v>
      </c>
      <c r="D157" s="2">
        <f>'PR-RAS'!E161</f>
        <v>354726.73</v>
      </c>
      <c r="E157" s="2">
        <v>0</v>
      </c>
      <c r="F157" s="2">
        <v>0</v>
      </c>
      <c r="G157" s="3">
        <f t="shared" si="0"/>
        <v>198414.71364</v>
      </c>
      <c r="H157" s="3">
        <f t="shared" si="1"/>
        <v>0.5400000000372529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8430225.8100000005</v>
      </c>
      <c r="D158" s="2">
        <f>'PR-RAS'!E162</f>
        <v>10026996.970000001</v>
      </c>
      <c r="E158" s="2">
        <v>0</v>
      </c>
      <c r="F158" s="2">
        <v>0</v>
      </c>
      <c r="G158" s="3">
        <f t="shared" si="0"/>
        <v>4472022.5007499997</v>
      </c>
      <c r="H158" s="3">
        <f t="shared" si="1"/>
        <v>0.2199999988079071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3935.97</v>
      </c>
      <c r="D159" s="2">
        <f>'PR-RAS'!E163</f>
        <v>3088.14</v>
      </c>
      <c r="E159" s="2">
        <v>0</v>
      </c>
      <c r="F159" s="2">
        <v>0</v>
      </c>
      <c r="G159" s="3">
        <f t="shared" si="0"/>
        <v>1597.7355</v>
      </c>
      <c r="H159" s="3">
        <f t="shared" si="1"/>
        <v>0.17000000000007276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19122782.84</v>
      </c>
      <c r="D160" s="2">
        <f>'PR-RAS'!E164</f>
        <v>19705857.830000002</v>
      </c>
      <c r="E160" s="2">
        <v>0</v>
      </c>
      <c r="F160" s="2">
        <v>0</v>
      </c>
      <c r="G160" s="3">
        <f t="shared" si="0"/>
        <v>9306985.261500001</v>
      </c>
      <c r="H160" s="3">
        <f t="shared" si="1"/>
        <v>0.32999999821186066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2354663.87</v>
      </c>
      <c r="D161" s="2">
        <f>'PR-RAS'!E165</f>
        <v>2487482.62</v>
      </c>
      <c r="E161" s="2">
        <v>0</v>
      </c>
      <c r="F161" s="2">
        <v>0</v>
      </c>
      <c r="G161" s="3">
        <f t="shared" si="0"/>
        <v>1172740.6576</v>
      </c>
      <c r="H161" s="3">
        <f t="shared" si="1"/>
        <v>0.50999999977648258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417008.91</v>
      </c>
      <c r="D162" s="2">
        <f>'PR-RAS'!E166</f>
        <v>407284.11</v>
      </c>
      <c r="E162" s="2">
        <v>0</v>
      </c>
      <c r="F162" s="2">
        <v>0</v>
      </c>
      <c r="G162" s="3">
        <f t="shared" si="0"/>
        <v>198283.91793</v>
      </c>
      <c r="H162" s="3">
        <f t="shared" si="1"/>
        <v>0.20000000001164153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1650068.86</v>
      </c>
      <c r="D163" s="2">
        <f>'PR-RAS'!E167</f>
        <v>1747785.72</v>
      </c>
      <c r="E163" s="2">
        <v>0</v>
      </c>
      <c r="F163" s="2">
        <v>0</v>
      </c>
      <c r="G163" s="3">
        <f t="shared" si="0"/>
        <v>833593.72860000003</v>
      </c>
      <c r="H163" s="3">
        <f t="shared" si="1"/>
        <v>0.41999999992549419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212526.79</v>
      </c>
      <c r="D164" s="2">
        <f>'PR-RAS'!E168</f>
        <v>270629.34999999998</v>
      </c>
      <c r="E164" s="2">
        <v>0</v>
      </c>
      <c r="F164" s="2">
        <v>0</v>
      </c>
      <c r="G164" s="3">
        <f t="shared" si="0"/>
        <v>122867.03487</v>
      </c>
      <c r="H164" s="3">
        <f t="shared" si="1"/>
        <v>0.55999999996856786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75059.31</v>
      </c>
      <c r="D165" s="2">
        <f>'PR-RAS'!E169</f>
        <v>61783.44</v>
      </c>
      <c r="E165" s="2">
        <v>0</v>
      </c>
      <c r="F165" s="2">
        <v>0</v>
      </c>
      <c r="G165" s="3">
        <f t="shared" si="0"/>
        <v>32574.695160000003</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5804115.9000000004</v>
      </c>
      <c r="D166" s="2">
        <f>'PR-RAS'!E170</f>
        <v>5390942.4900000002</v>
      </c>
      <c r="E166" s="2">
        <v>0</v>
      </c>
      <c r="F166" s="2">
        <v>0</v>
      </c>
      <c r="G166" s="3">
        <f t="shared" si="0"/>
        <v>2736690.1452000001</v>
      </c>
      <c r="H166" s="3">
        <f t="shared" si="1"/>
        <v>0.58999999985098839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899092.02</v>
      </c>
      <c r="D167" s="2">
        <f>'PR-RAS'!E171</f>
        <v>894959.45</v>
      </c>
      <c r="E167" s="2">
        <v>0</v>
      </c>
      <c r="F167" s="2">
        <v>0</v>
      </c>
      <c r="G167" s="3">
        <f t="shared" si="0"/>
        <v>446375.81271999999</v>
      </c>
      <c r="H167" s="3">
        <f t="shared" si="1"/>
        <v>0.46999999997206032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2862431.46</v>
      </c>
      <c r="D168" s="2">
        <f>'PR-RAS'!E172</f>
        <v>2398506.69</v>
      </c>
      <c r="E168" s="2">
        <v>0</v>
      </c>
      <c r="F168" s="2">
        <v>0</v>
      </c>
      <c r="G168" s="3">
        <f t="shared" si="0"/>
        <v>1279127.28828</v>
      </c>
      <c r="H168" s="3">
        <f t="shared" si="1"/>
        <v>0.77000000001862645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1622933.84</v>
      </c>
      <c r="D169" s="2">
        <f>'PR-RAS'!E173</f>
        <v>1599458.83</v>
      </c>
      <c r="E169" s="2">
        <v>0</v>
      </c>
      <c r="F169" s="2">
        <v>0</v>
      </c>
      <c r="G169" s="3">
        <f t="shared" si="0"/>
        <v>810071.05200000003</v>
      </c>
      <c r="H169" s="3">
        <f t="shared" si="1"/>
        <v>0.32999999984167516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154700.26999999999</v>
      </c>
      <c r="D170" s="2">
        <f>'PR-RAS'!E174</f>
        <v>162552.65</v>
      </c>
      <c r="E170" s="2">
        <v>0</v>
      </c>
      <c r="F170" s="2">
        <v>0</v>
      </c>
      <c r="G170" s="3">
        <f t="shared" si="0"/>
        <v>81087.141329999999</v>
      </c>
      <c r="H170" s="3">
        <f t="shared" si="1"/>
        <v>0.61999999999534339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217000.12</v>
      </c>
      <c r="D171" s="2">
        <f>'PR-RAS'!E175</f>
        <v>212217.73</v>
      </c>
      <c r="E171" s="2">
        <v>0</v>
      </c>
      <c r="F171" s="2">
        <v>0</v>
      </c>
      <c r="G171" s="3">
        <f t="shared" si="0"/>
        <v>109044.04860000002</v>
      </c>
      <c r="H171" s="3">
        <f t="shared" si="1"/>
        <v>0.38999999998486601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47958.19</v>
      </c>
      <c r="D173" s="2">
        <f>'PR-RAS'!E177</f>
        <v>123247.14</v>
      </c>
      <c r="E173" s="2">
        <v>0</v>
      </c>
      <c r="F173" s="2">
        <v>0</v>
      </c>
      <c r="G173" s="3">
        <f t="shared" si="0"/>
        <v>50645.824839999994</v>
      </c>
      <c r="H173" s="3">
        <f t="shared" si="1"/>
        <v>0.33000000000174623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8452037.1399999987</v>
      </c>
      <c r="D174" s="2">
        <f>'PR-RAS'!E178</f>
        <v>8729322.5600000005</v>
      </c>
      <c r="E174" s="2">
        <v>0</v>
      </c>
      <c r="F174" s="2">
        <v>0</v>
      </c>
      <c r="G174" s="3">
        <f t="shared" si="0"/>
        <v>4482548.0309799993</v>
      </c>
      <c r="H174" s="3">
        <f t="shared" si="1"/>
        <v>0.57999999821186066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3628241.84</v>
      </c>
      <c r="D175" s="2">
        <f>'PR-RAS'!E179</f>
        <v>3729204.1</v>
      </c>
      <c r="E175" s="2">
        <v>0</v>
      </c>
      <c r="F175" s="2">
        <v>0</v>
      </c>
      <c r="G175" s="3">
        <f t="shared" si="0"/>
        <v>1929077.1069599998</v>
      </c>
      <c r="H175" s="3">
        <f t="shared" si="1"/>
        <v>0.26000000024214387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1100884.4099999999</v>
      </c>
      <c r="D176" s="2">
        <f>'PR-RAS'!E180</f>
        <v>951257.44</v>
      </c>
      <c r="E176" s="2">
        <v>0</v>
      </c>
      <c r="F176" s="2">
        <v>0</v>
      </c>
      <c r="G176" s="3">
        <f t="shared" si="0"/>
        <v>525594.87575000001</v>
      </c>
      <c r="H176" s="3">
        <f t="shared" si="1"/>
        <v>0.84999999986030161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368299.08</v>
      </c>
      <c r="D177" s="2">
        <f>'PR-RAS'!E181</f>
        <v>502125.15</v>
      </c>
      <c r="E177" s="2">
        <v>0</v>
      </c>
      <c r="F177" s="2">
        <v>0</v>
      </c>
      <c r="G177" s="3">
        <f t="shared" si="0"/>
        <v>241568.69088000001</v>
      </c>
      <c r="H177" s="3">
        <f t="shared" si="1"/>
        <v>0.23000000003958121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436361.93</v>
      </c>
      <c r="D178" s="2">
        <f>'PR-RAS'!E182</f>
        <v>476893.25</v>
      </c>
      <c r="E178" s="2">
        <v>0</v>
      </c>
      <c r="F178" s="2">
        <v>0</v>
      </c>
      <c r="G178" s="3">
        <f t="shared" si="0"/>
        <v>246056.27210999996</v>
      </c>
      <c r="H178" s="3">
        <f t="shared" si="1"/>
        <v>0.32000000000698492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145133.54999999999</v>
      </c>
      <c r="D179" s="2">
        <f>'PR-RAS'!E183</f>
        <v>194918.59</v>
      </c>
      <c r="E179" s="2">
        <v>0</v>
      </c>
      <c r="F179" s="2">
        <v>0</v>
      </c>
      <c r="G179" s="3">
        <f t="shared" si="0"/>
        <v>95224.789939999988</v>
      </c>
      <c r="H179" s="3">
        <f t="shared" si="1"/>
        <v>0.86000000001513399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283222.25</v>
      </c>
      <c r="D180" s="2">
        <f>'PR-RAS'!E184</f>
        <v>325915.18</v>
      </c>
      <c r="E180" s="2">
        <v>0</v>
      </c>
      <c r="F180" s="2">
        <v>0</v>
      </c>
      <c r="G180" s="3">
        <f t="shared" si="0"/>
        <v>167374.41718999998</v>
      </c>
      <c r="H180" s="3">
        <f t="shared" si="1"/>
        <v>0.42999999999301508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1602887.34</v>
      </c>
      <c r="D181" s="2">
        <f>'PR-RAS'!E185</f>
        <v>1546554.1</v>
      </c>
      <c r="E181" s="2">
        <v>0</v>
      </c>
      <c r="F181" s="2">
        <v>0</v>
      </c>
      <c r="G181" s="3">
        <f t="shared" si="0"/>
        <v>845279.19719999994</v>
      </c>
      <c r="H181" s="3">
        <f t="shared" si="1"/>
        <v>0.44000000017695129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241604.62</v>
      </c>
      <c r="D182" s="2">
        <f>'PR-RAS'!E186</f>
        <v>347970.99</v>
      </c>
      <c r="E182" s="2">
        <v>0</v>
      </c>
      <c r="F182" s="2">
        <v>0</v>
      </c>
      <c r="G182" s="3">
        <f t="shared" si="0"/>
        <v>169695.93459999998</v>
      </c>
      <c r="H182" s="3">
        <f t="shared" si="1"/>
        <v>0.39000000001396984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645402.12</v>
      </c>
      <c r="D183" s="2">
        <f>'PR-RAS'!E187</f>
        <v>654483.76</v>
      </c>
      <c r="E183" s="2">
        <v>0</v>
      </c>
      <c r="F183" s="2">
        <v>0</v>
      </c>
      <c r="G183" s="3">
        <f t="shared" si="0"/>
        <v>355695.27448000002</v>
      </c>
      <c r="H183" s="3">
        <f t="shared" si="1"/>
        <v>0.35999999998603016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382622.88</v>
      </c>
      <c r="D184" s="2">
        <f>'PR-RAS'!E188</f>
        <v>314436.51</v>
      </c>
      <c r="E184" s="2">
        <v>0</v>
      </c>
      <c r="F184" s="2">
        <v>0</v>
      </c>
      <c r="G184" s="3">
        <f t="shared" si="0"/>
        <v>185103.74969999999</v>
      </c>
      <c r="H184" s="3">
        <f t="shared" si="1"/>
        <v>0.60999999998603016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923876.81</v>
      </c>
      <c r="E185" s="2">
        <v>0</v>
      </c>
      <c r="F185" s="2">
        <v>0</v>
      </c>
      <c r="G185" s="3">
        <f t="shared" ref="G185:G189" si="6">(B185/1000)*(C185*1+D185*2)</f>
        <v>339986.66608</v>
      </c>
      <c r="H185" s="3">
        <f t="shared" ref="H185:H189" si="7">ABS(C185-ROUND(C185,0))+ABS(D185-ROUND(D185,0))</f>
        <v>0.18999999994412065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922262.43</v>
      </c>
      <c r="E186" s="2">
        <v>0</v>
      </c>
      <c r="F186" s="2">
        <v>0</v>
      </c>
      <c r="G186" s="3">
        <f t="shared" si="6"/>
        <v>341237.09909999999</v>
      </c>
      <c r="H186" s="3">
        <f t="shared" si="7"/>
        <v>0.43000000005122274</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1614.38</v>
      </c>
      <c r="E188" s="2">
        <v>0</v>
      </c>
      <c r="F188" s="2">
        <v>0</v>
      </c>
      <c r="G188" s="3">
        <f t="shared" si="6"/>
        <v>603.77812000000006</v>
      </c>
      <c r="H188" s="3">
        <f t="shared" si="7"/>
        <v>0.38000000000010914</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2129343.0500000003</v>
      </c>
      <c r="D190" s="2">
        <f>'PR-RAS'!E194</f>
        <v>1859796.84</v>
      </c>
      <c r="E190" s="2">
        <v>0</v>
      </c>
      <c r="F190" s="2">
        <v>0</v>
      </c>
      <c r="G190" s="3">
        <f t="shared" si="0"/>
        <v>1105449.0419700001</v>
      </c>
      <c r="H190" s="3">
        <f t="shared" si="1"/>
        <v>0.21000000019557774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559911.98</v>
      </c>
      <c r="D191" s="2">
        <f>'PR-RAS'!E195</f>
        <v>690040.52</v>
      </c>
      <c r="E191" s="2">
        <v>0</v>
      </c>
      <c r="F191" s="2">
        <v>0</v>
      </c>
      <c r="G191" s="3">
        <f t="shared" si="0"/>
        <v>368598.67379999999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155490.9</v>
      </c>
      <c r="D192" s="2">
        <f>'PR-RAS'!E196</f>
        <v>151712.42000000001</v>
      </c>
      <c r="E192" s="2">
        <v>0</v>
      </c>
      <c r="F192" s="2">
        <v>0</v>
      </c>
      <c r="G192" s="3">
        <f t="shared" si="0"/>
        <v>87652.906340000001</v>
      </c>
      <c r="H192" s="3">
        <f t="shared" si="1"/>
        <v>0.52000000001862645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207408.18</v>
      </c>
      <c r="D193" s="2">
        <f>'PR-RAS'!E197</f>
        <v>230084.43</v>
      </c>
      <c r="E193" s="2">
        <v>0</v>
      </c>
      <c r="F193" s="2">
        <v>0</v>
      </c>
      <c r="G193" s="3">
        <f t="shared" si="0"/>
        <v>128174.79168000001</v>
      </c>
      <c r="H193" s="3">
        <f t="shared" si="1"/>
        <v>0.60999999998603016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41964</v>
      </c>
      <c r="D194" s="2">
        <f>'PR-RAS'!E198</f>
        <v>46643.99</v>
      </c>
      <c r="E194" s="2">
        <v>0</v>
      </c>
      <c r="F194" s="2">
        <v>0</v>
      </c>
      <c r="G194" s="3">
        <f t="shared" si="0"/>
        <v>26103.632139999998</v>
      </c>
      <c r="H194" s="3">
        <f t="shared" si="1"/>
        <v>1.0000000002037268E-2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275066.89</v>
      </c>
      <c r="D195" s="2">
        <f>'PR-RAS'!E199</f>
        <v>285171.56</v>
      </c>
      <c r="E195" s="2">
        <v>0</v>
      </c>
      <c r="F195" s="2">
        <v>0</v>
      </c>
      <c r="G195" s="3">
        <f t="shared" si="0"/>
        <v>164009.54194</v>
      </c>
      <c r="H195" s="3">
        <f t="shared" si="1"/>
        <v>0.54999999998835847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2050</v>
      </c>
      <c r="D196" s="2">
        <f>'PR-RAS'!E200</f>
        <v>3016.67</v>
      </c>
      <c r="E196" s="2">
        <v>0</v>
      </c>
      <c r="F196" s="2">
        <v>0</v>
      </c>
      <c r="G196" s="3">
        <f t="shared" si="0"/>
        <v>1576.2513000000001</v>
      </c>
      <c r="H196" s="3">
        <f t="shared" si="1"/>
        <v>0.32999999999992724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887451.1</v>
      </c>
      <c r="D197" s="2">
        <f>'PR-RAS'!E201</f>
        <v>453127.25</v>
      </c>
      <c r="E197" s="2">
        <v>0</v>
      </c>
      <c r="F197" s="2">
        <v>0</v>
      </c>
      <c r="G197" s="3">
        <f t="shared" si="0"/>
        <v>351566.29760000005</v>
      </c>
      <c r="H197" s="3">
        <f t="shared" si="1"/>
        <v>0.34999999997671694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62760.3</v>
      </c>
      <c r="D198" s="2">
        <f>'PR-RAS'!E202</f>
        <v>90408.209999999992</v>
      </c>
      <c r="E198" s="2">
        <v>0</v>
      </c>
      <c r="F198" s="2">
        <v>0</v>
      </c>
      <c r="G198" s="3">
        <f t="shared" si="0"/>
        <v>47984.613839999998</v>
      </c>
      <c r="H198" s="3">
        <f t="shared" si="1"/>
        <v>0.50999999999476131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2037.78</v>
      </c>
      <c r="D204" s="2">
        <f>'PR-RAS'!E208</f>
        <v>1169.5</v>
      </c>
      <c r="E204" s="2">
        <v>0</v>
      </c>
      <c r="F204" s="2">
        <v>0</v>
      </c>
      <c r="G204" s="3">
        <f t="shared" si="0"/>
        <v>888.48634000000004</v>
      </c>
      <c r="H204" s="3">
        <f t="shared" si="1"/>
        <v>0.72000000000002728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2037.78</v>
      </c>
      <c r="D207" s="2">
        <f>'PR-RAS'!E211</f>
        <v>1169.5</v>
      </c>
      <c r="E207" s="2">
        <v>0</v>
      </c>
      <c r="F207" s="2">
        <v>0</v>
      </c>
      <c r="G207" s="3">
        <f t="shared" si="0"/>
        <v>901.61667999999986</v>
      </c>
      <c r="H207" s="3">
        <f t="shared" si="1"/>
        <v>0.72000000000002728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60722.520000000004</v>
      </c>
      <c r="D212" s="2">
        <f>'PR-RAS'!E216</f>
        <v>89238.709999999992</v>
      </c>
      <c r="E212" s="2">
        <v>0</v>
      </c>
      <c r="F212" s="2">
        <v>0</v>
      </c>
      <c r="G212" s="3">
        <f t="shared" si="0"/>
        <v>50471.187339999997</v>
      </c>
      <c r="H212" s="3">
        <f t="shared" si="1"/>
        <v>0.77000000000407454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54252.94</v>
      </c>
      <c r="D213" s="2">
        <f>'PR-RAS'!E217</f>
        <v>53307.18</v>
      </c>
      <c r="E213" s="2">
        <v>0</v>
      </c>
      <c r="F213" s="2">
        <v>0</v>
      </c>
      <c r="G213" s="3">
        <f t="shared" si="0"/>
        <v>34103.867599999998</v>
      </c>
      <c r="H213" s="3">
        <f t="shared" si="1"/>
        <v>0.23999999999796273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76.760000000000005</v>
      </c>
      <c r="D214" s="2">
        <f>'PR-RAS'!E218</f>
        <v>4.7</v>
      </c>
      <c r="E214" s="2">
        <v>0</v>
      </c>
      <c r="F214" s="2">
        <v>0</v>
      </c>
      <c r="G214" s="3">
        <f t="shared" si="0"/>
        <v>18.352080000000001</v>
      </c>
      <c r="H214" s="3">
        <f t="shared" si="1"/>
        <v>0.53999999999999471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5535.05</v>
      </c>
      <c r="D215" s="2">
        <f>'PR-RAS'!E219</f>
        <v>608.99</v>
      </c>
      <c r="E215" s="2">
        <v>0</v>
      </c>
      <c r="F215" s="2">
        <v>0</v>
      </c>
      <c r="G215" s="3">
        <f t="shared" si="0"/>
        <v>1445.1484200000002</v>
      </c>
      <c r="H215" s="3">
        <f t="shared" si="1"/>
        <v>6.0000000000172804E-2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857.77</v>
      </c>
      <c r="D216" s="2">
        <f>'PR-RAS'!E220</f>
        <v>35317.839999999997</v>
      </c>
      <c r="E216" s="2">
        <v>0</v>
      </c>
      <c r="F216" s="2">
        <v>0</v>
      </c>
      <c r="G216" s="3">
        <f t="shared" si="0"/>
        <v>15371.09175</v>
      </c>
      <c r="H216" s="3">
        <f t="shared" si="1"/>
        <v>0.39000000000351065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796259.81</v>
      </c>
      <c r="D217" s="2">
        <f>'PR-RAS'!E221</f>
        <v>749349.51</v>
      </c>
      <c r="E217" s="2">
        <v>0</v>
      </c>
      <c r="F217" s="2">
        <v>0</v>
      </c>
      <c r="G217" s="3">
        <f t="shared" si="0"/>
        <v>495711.10728</v>
      </c>
      <c r="H217" s="3">
        <f t="shared" si="1"/>
        <v>0.67999999993480742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319002</v>
      </c>
      <c r="D218" s="2">
        <f>'PR-RAS'!E222</f>
        <v>155420.54</v>
      </c>
      <c r="E218" s="2">
        <v>0</v>
      </c>
      <c r="F218" s="2">
        <v>0</v>
      </c>
      <c r="G218" s="3">
        <f t="shared" si="0"/>
        <v>136675.94836000001</v>
      </c>
      <c r="H218" s="3">
        <f t="shared" si="1"/>
        <v>0.45999999999185093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319002</v>
      </c>
      <c r="D220" s="2">
        <f>'PR-RAS'!E224</f>
        <v>155420.54</v>
      </c>
      <c r="E220" s="2">
        <v>0</v>
      </c>
      <c r="F220" s="2">
        <v>0</v>
      </c>
      <c r="G220" s="3">
        <f t="shared" si="0"/>
        <v>137935.63452000002</v>
      </c>
      <c r="H220" s="3">
        <f t="shared" si="1"/>
        <v>0.45999999999185093</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477257.81</v>
      </c>
      <c r="D221" s="2">
        <f>'PR-RAS'!E225</f>
        <v>591693.38</v>
      </c>
      <c r="E221" s="2">
        <v>0</v>
      </c>
      <c r="F221" s="2">
        <v>0</v>
      </c>
      <c r="G221" s="3">
        <f t="shared" si="0"/>
        <v>365341.80540000001</v>
      </c>
      <c r="H221" s="3">
        <f t="shared" si="1"/>
        <v>0.57000000000698492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170644.7</v>
      </c>
      <c r="D223" s="2">
        <f>'PR-RAS'!E227</f>
        <v>232396.99</v>
      </c>
      <c r="E223" s="2">
        <v>0</v>
      </c>
      <c r="F223" s="2">
        <v>0</v>
      </c>
      <c r="G223" s="3">
        <f t="shared" si="0"/>
        <v>141067.38695999997</v>
      </c>
      <c r="H223" s="3">
        <f t="shared" si="1"/>
        <v>0.30999999999767169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306613.11</v>
      </c>
      <c r="D224" s="2">
        <f>'PR-RAS'!E228</f>
        <v>359296.39</v>
      </c>
      <c r="E224" s="2">
        <v>0</v>
      </c>
      <c r="F224" s="2">
        <v>0</v>
      </c>
      <c r="G224" s="3">
        <f t="shared" si="0"/>
        <v>228620.91347</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2235.59</v>
      </c>
      <c r="E225" s="2">
        <v>0</v>
      </c>
      <c r="F225" s="2">
        <v>0</v>
      </c>
      <c r="G225" s="3">
        <f t="shared" si="0"/>
        <v>1001.5443200000001</v>
      </c>
      <c r="H225" s="3">
        <f t="shared" si="1"/>
        <v>0.40999999999985448</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1615037.5</v>
      </c>
      <c r="D226" s="2">
        <f>'PR-RAS'!E230</f>
        <v>2201479.5</v>
      </c>
      <c r="E226" s="2">
        <v>0</v>
      </c>
      <c r="F226" s="2">
        <v>0</v>
      </c>
      <c r="G226" s="3">
        <f t="shared" si="0"/>
        <v>1354049.2125000001</v>
      </c>
      <c r="H226" s="3">
        <f t="shared" si="1"/>
        <v>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36975</v>
      </c>
      <c r="E227" s="2">
        <v>0</v>
      </c>
      <c r="F227" s="2">
        <v>0</v>
      </c>
      <c r="G227" s="3">
        <f t="shared" si="0"/>
        <v>16712.7</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36975</v>
      </c>
      <c r="E228" s="2">
        <v>0</v>
      </c>
      <c r="F228" s="2">
        <v>0</v>
      </c>
      <c r="G228" s="3">
        <f t="shared" si="0"/>
        <v>16786.650000000001</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38450</v>
      </c>
      <c r="D230" s="2">
        <f>'PR-RAS'!E234</f>
        <v>160576.28</v>
      </c>
      <c r="E230" s="2">
        <v>0</v>
      </c>
      <c r="F230" s="2">
        <v>0</v>
      </c>
      <c r="G230" s="3">
        <f t="shared" si="0"/>
        <v>82348.986239999998</v>
      </c>
      <c r="H230" s="3">
        <f t="shared" si="1"/>
        <v>0.27999999999883585</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38450</v>
      </c>
      <c r="D231" s="2">
        <f>'PR-RAS'!E235</f>
        <v>160576.28</v>
      </c>
      <c r="E231" s="2">
        <v>0</v>
      </c>
      <c r="F231" s="2">
        <v>0</v>
      </c>
      <c r="G231" s="3">
        <f t="shared" si="0"/>
        <v>82708.588799999998</v>
      </c>
      <c r="H231" s="3">
        <f t="shared" si="1"/>
        <v>0.27999999999883585</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1386035.09</v>
      </c>
      <c r="D233" s="2">
        <f>'PR-RAS'!E237</f>
        <v>1857408.35</v>
      </c>
      <c r="E233" s="2">
        <v>0</v>
      </c>
      <c r="F233" s="2">
        <v>0</v>
      </c>
      <c r="G233" s="3">
        <f t="shared" si="0"/>
        <v>1183397.61528</v>
      </c>
      <c r="H233" s="3">
        <f t="shared" si="1"/>
        <v>0.44000000017695129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503213.95</v>
      </c>
      <c r="D234" s="2">
        <f>'PR-RAS'!E238</f>
        <v>49735.07</v>
      </c>
      <c r="E234" s="2">
        <v>0</v>
      </c>
      <c r="F234" s="2">
        <v>0</v>
      </c>
      <c r="G234" s="3">
        <f t="shared" si="0"/>
        <v>140425.39296999999</v>
      </c>
      <c r="H234" s="3">
        <f t="shared" si="1"/>
        <v>0.11999999998806743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882821.14</v>
      </c>
      <c r="D235" s="2">
        <f>'PR-RAS'!E239</f>
        <v>1807673.28</v>
      </c>
      <c r="E235" s="2">
        <v>0</v>
      </c>
      <c r="F235" s="2">
        <v>0</v>
      </c>
      <c r="G235" s="3">
        <f t="shared" si="0"/>
        <v>1052571.2418000002</v>
      </c>
      <c r="H235" s="3">
        <f t="shared" si="1"/>
        <v>0.42000000004190952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167740.87</v>
      </c>
      <c r="D242" s="2">
        <f>'PR-RAS'!E246</f>
        <v>144080.81</v>
      </c>
      <c r="E242" s="2">
        <v>0</v>
      </c>
      <c r="F242" s="2">
        <v>0</v>
      </c>
      <c r="G242" s="3">
        <f t="shared" si="0"/>
        <v>109872.50009</v>
      </c>
      <c r="H242" s="3">
        <f t="shared" si="1"/>
        <v>0.32000000000698492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2913.06</v>
      </c>
      <c r="D243" s="2">
        <f>'PR-RAS'!E247</f>
        <v>23376.560000000001</v>
      </c>
      <c r="E243" s="2">
        <v>0</v>
      </c>
      <c r="F243" s="2">
        <v>0</v>
      </c>
      <c r="G243" s="3">
        <f t="shared" si="0"/>
        <v>12019.215560000001</v>
      </c>
      <c r="H243" s="3">
        <f t="shared" si="1"/>
        <v>0.49999999999863576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164827.81</v>
      </c>
      <c r="D244" s="2">
        <f>'PR-RAS'!E248</f>
        <v>120704.25</v>
      </c>
      <c r="E244" s="2">
        <v>0</v>
      </c>
      <c r="F244" s="2">
        <v>0</v>
      </c>
      <c r="G244" s="3">
        <f t="shared" si="0"/>
        <v>98715.423329999991</v>
      </c>
      <c r="H244" s="3">
        <f t="shared" si="1"/>
        <v>0.44000000000232831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22811.54</v>
      </c>
      <c r="D250" s="2">
        <f>'PR-RAS'!E254</f>
        <v>2439.06</v>
      </c>
      <c r="E250" s="2">
        <v>0</v>
      </c>
      <c r="F250" s="2">
        <v>0</v>
      </c>
      <c r="G250" s="3">
        <f t="shared" si="0"/>
        <v>6894.72534</v>
      </c>
      <c r="H250" s="3">
        <f t="shared" si="1"/>
        <v>0.51999999999907232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22811.54</v>
      </c>
      <c r="D251" s="2">
        <f>'PR-RAS'!E255</f>
        <v>2439.06</v>
      </c>
      <c r="E251" s="2">
        <v>0</v>
      </c>
      <c r="F251" s="2">
        <v>0</v>
      </c>
      <c r="G251" s="3">
        <f t="shared" si="0"/>
        <v>6922.415</v>
      </c>
      <c r="H251" s="3">
        <f t="shared" si="1"/>
        <v>0.51999999999907232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1187348.9000000001</v>
      </c>
      <c r="D258" s="2">
        <f>'PR-RAS'!E262</f>
        <v>1586486.54</v>
      </c>
      <c r="E258" s="2">
        <v>0</v>
      </c>
      <c r="F258" s="2">
        <v>0</v>
      </c>
      <c r="G258" s="3">
        <f t="shared" si="0"/>
        <v>1120602.7488600002</v>
      </c>
      <c r="H258" s="3">
        <f t="shared" si="1"/>
        <v>0.55999999982304871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1187348.9000000001</v>
      </c>
      <c r="D265" s="2">
        <f>'PR-RAS'!E269</f>
        <v>1586486.54</v>
      </c>
      <c r="E265" s="2">
        <v>0</v>
      </c>
      <c r="F265" s="2">
        <v>0</v>
      </c>
      <c r="G265" s="3">
        <f t="shared" si="0"/>
        <v>1151125.0027200002</v>
      </c>
      <c r="H265" s="3">
        <f t="shared" si="1"/>
        <v>0.55999999982304871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712360.87</v>
      </c>
      <c r="D266" s="2">
        <f>'PR-RAS'!E270</f>
        <v>1145754.8899999999</v>
      </c>
      <c r="E266" s="2">
        <v>0</v>
      </c>
      <c r="F266" s="2">
        <v>0</v>
      </c>
      <c r="G266" s="3">
        <f t="shared" si="0"/>
        <v>796025.72224999999</v>
      </c>
      <c r="H266" s="3">
        <f t="shared" si="1"/>
        <v>0.2400000001071021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469484.52</v>
      </c>
      <c r="D267" s="2">
        <f>'PR-RAS'!E271</f>
        <v>440731.65</v>
      </c>
      <c r="E267" s="2">
        <v>0</v>
      </c>
      <c r="F267" s="2">
        <v>0</v>
      </c>
      <c r="G267" s="3">
        <f t="shared" si="0"/>
        <v>359352.12012000004</v>
      </c>
      <c r="H267" s="3">
        <f t="shared" si="1"/>
        <v>0.82999999995809048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5503.51</v>
      </c>
      <c r="D268" s="2">
        <f>'PR-RAS'!E272</f>
        <v>0</v>
      </c>
      <c r="E268" s="2">
        <v>0</v>
      </c>
      <c r="F268" s="2">
        <v>0</v>
      </c>
      <c r="G268" s="3">
        <f t="shared" si="0"/>
        <v>1469.4371700000002</v>
      </c>
      <c r="H268" s="3">
        <f t="shared" si="1"/>
        <v>0.48999999999978172</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2583525.5699999998</v>
      </c>
      <c r="D269" s="2">
        <f>'PR-RAS'!E273</f>
        <v>3346807.73</v>
      </c>
      <c r="E269" s="2">
        <v>0</v>
      </c>
      <c r="F269" s="2">
        <v>0</v>
      </c>
      <c r="G269" s="3">
        <f t="shared" si="0"/>
        <v>2486273.7960399999</v>
      </c>
      <c r="H269" s="3">
        <f t="shared" si="1"/>
        <v>0.70000000018626451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2577751.44</v>
      </c>
      <c r="D270" s="2">
        <f>'PR-RAS'!E274</f>
        <v>2974807.53</v>
      </c>
      <c r="E270" s="2">
        <v>0</v>
      </c>
      <c r="F270" s="2">
        <v>0</v>
      </c>
      <c r="G270" s="3">
        <f t="shared" si="0"/>
        <v>2293861.5885000001</v>
      </c>
      <c r="H270" s="3">
        <f t="shared" si="1"/>
        <v>0.91000000014901161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2524002.35</v>
      </c>
      <c r="D271" s="2">
        <f>'PR-RAS'!E275</f>
        <v>2966382.75</v>
      </c>
      <c r="E271" s="2">
        <v>0</v>
      </c>
      <c r="F271" s="2">
        <v>0</v>
      </c>
      <c r="G271" s="3">
        <f t="shared" si="0"/>
        <v>2283327.3195000002</v>
      </c>
      <c r="H271" s="3">
        <f t="shared" si="1"/>
        <v>0.60000000009313226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53749.09</v>
      </c>
      <c r="D272" s="2">
        <f>'PR-RAS'!E276</f>
        <v>7463.28</v>
      </c>
      <c r="E272" s="2">
        <v>0</v>
      </c>
      <c r="F272" s="2">
        <v>0</v>
      </c>
      <c r="G272" s="3">
        <f t="shared" si="0"/>
        <v>18611.101149999999</v>
      </c>
      <c r="H272" s="3">
        <f t="shared" si="1"/>
        <v>0.36999999999625288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961.5</v>
      </c>
      <c r="E273" s="2">
        <v>0</v>
      </c>
      <c r="F273" s="2">
        <v>0</v>
      </c>
      <c r="G273" s="3">
        <f t="shared" si="0"/>
        <v>523.05600000000004</v>
      </c>
      <c r="H273" s="3">
        <f t="shared" si="1"/>
        <v>0.5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4796.84</v>
      </c>
      <c r="D274" s="2">
        <f>'PR-RAS'!E278</f>
        <v>63681.440000000002</v>
      </c>
      <c r="E274" s="2">
        <v>0</v>
      </c>
      <c r="F274" s="2">
        <v>0</v>
      </c>
      <c r="G274" s="3">
        <f t="shared" si="0"/>
        <v>36079.603560000003</v>
      </c>
      <c r="H274" s="3">
        <f t="shared" si="1"/>
        <v>0.60000000000218279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4796.84</v>
      </c>
      <c r="D275" s="2">
        <f>'PR-RAS'!E279</f>
        <v>63681.440000000002</v>
      </c>
      <c r="E275" s="2">
        <v>0</v>
      </c>
      <c r="F275" s="2">
        <v>0</v>
      </c>
      <c r="G275" s="3">
        <f t="shared" ref="G275:G528" si="12">(B275/1000)*(C275*1+D275*2)</f>
        <v>36211.763280000006</v>
      </c>
      <c r="H275" s="3">
        <f t="shared" ref="H275:H528" si="13">ABS(C275-ROUND(C275,0))+ABS(D275-ROUND(D275,0))</f>
        <v>0.60000000000218279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977.29</v>
      </c>
      <c r="D279" s="2">
        <f>'PR-RAS'!E283</f>
        <v>419.35</v>
      </c>
      <c r="E279" s="2">
        <v>0</v>
      </c>
      <c r="F279" s="2">
        <v>0</v>
      </c>
      <c r="G279" s="3">
        <f t="shared" si="12"/>
        <v>504.84522000000004</v>
      </c>
      <c r="H279" s="3">
        <f t="shared" si="13"/>
        <v>0.63999999999998636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371.64</v>
      </c>
      <c r="D280" s="2">
        <f>'PR-RAS'!E284</f>
        <v>278.73</v>
      </c>
      <c r="E280" s="2">
        <v>0</v>
      </c>
      <c r="F280" s="2">
        <v>0</v>
      </c>
      <c r="G280" s="3">
        <f t="shared" si="12"/>
        <v>259.21890000000002</v>
      </c>
      <c r="H280" s="3">
        <f t="shared" si="13"/>
        <v>0.62999999999999545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605.65</v>
      </c>
      <c r="D284" s="2">
        <f>'PR-RAS'!E288</f>
        <v>140.62</v>
      </c>
      <c r="E284" s="2">
        <v>0</v>
      </c>
      <c r="F284" s="2">
        <v>0</v>
      </c>
      <c r="G284" s="3">
        <f t="shared" si="12"/>
        <v>250.98986999999997</v>
      </c>
      <c r="H284" s="3">
        <f t="shared" si="13"/>
        <v>0.73000000000001819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307899.40999999997</v>
      </c>
      <c r="E285" s="2">
        <v>0</v>
      </c>
      <c r="F285" s="2">
        <v>0</v>
      </c>
      <c r="G285" s="3">
        <f t="shared" si="12"/>
        <v>174886.86487999998</v>
      </c>
      <c r="H285" s="3">
        <f t="shared" si="13"/>
        <v>0.40999999997438863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307899.40999999997</v>
      </c>
      <c r="E286" s="2">
        <v>0</v>
      </c>
      <c r="F286" s="2">
        <v>0</v>
      </c>
      <c r="G286" s="3">
        <f t="shared" si="12"/>
        <v>175502.66369999998</v>
      </c>
      <c r="H286" s="3">
        <f t="shared" si="13"/>
        <v>0.40999999997438863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90139287.010000005</v>
      </c>
      <c r="D295" s="2">
        <f>'PR-RAS'!E299</f>
        <v>104467069.89000002</v>
      </c>
      <c r="E295" s="2">
        <v>0</v>
      </c>
      <c r="F295" s="2">
        <v>0</v>
      </c>
      <c r="G295" s="3">
        <f t="shared" si="12"/>
        <v>87927587.476260006</v>
      </c>
      <c r="H295" s="3">
        <f t="shared" si="13"/>
        <v>0.11999998986721039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7895311.3900000155</v>
      </c>
      <c r="D296" s="2">
        <f>'PR-RAS'!E300</f>
        <v>5250343.9899999797</v>
      </c>
      <c r="E296" s="2">
        <v>0</v>
      </c>
      <c r="F296" s="2">
        <v>0</v>
      </c>
      <c r="G296" s="3">
        <f t="shared" si="12"/>
        <v>5426819.8141499925</v>
      </c>
      <c r="H296" s="3">
        <f t="shared" si="13"/>
        <v>0.40000003576278687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28925806.460000001</v>
      </c>
      <c r="D298" s="2">
        <f>'PR-RAS'!E302</f>
        <v>24741282.969999999</v>
      </c>
      <c r="E298" s="2">
        <v>0</v>
      </c>
      <c r="F298" s="2">
        <v>0</v>
      </c>
      <c r="G298" s="3">
        <f t="shared" si="12"/>
        <v>23287286.6028</v>
      </c>
      <c r="H298" s="3">
        <f t="shared" si="13"/>
        <v>0.49000000208616257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1874918.2</v>
      </c>
      <c r="D300" s="2">
        <f>'PR-RAS'!E304</f>
        <v>7327174.3399999999</v>
      </c>
      <c r="E300" s="2">
        <v>0</v>
      </c>
      <c r="F300" s="2">
        <v>0</v>
      </c>
      <c r="G300" s="3">
        <f t="shared" si="12"/>
        <v>4942250.7971199993</v>
      </c>
      <c r="H300" s="3">
        <f t="shared" si="13"/>
        <v>0.53999999980442226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260793.41</v>
      </c>
      <c r="D301" s="2">
        <f>'PR-RAS'!E305</f>
        <v>290590.99</v>
      </c>
      <c r="E301" s="2">
        <v>0</v>
      </c>
      <c r="F301" s="2">
        <v>0</v>
      </c>
      <c r="G301" s="3">
        <f t="shared" si="12"/>
        <v>252592.617</v>
      </c>
      <c r="H301" s="3">
        <f t="shared" si="13"/>
        <v>0.42000000001280569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1064575.27</v>
      </c>
      <c r="D302" s="2">
        <f>'PR-RAS'!E306</f>
        <v>1229826.1200000001</v>
      </c>
      <c r="E302" s="2">
        <v>0</v>
      </c>
      <c r="F302" s="2">
        <v>0</v>
      </c>
      <c r="G302" s="3">
        <f t="shared" si="12"/>
        <v>1060792.4805100001</v>
      </c>
      <c r="H302" s="3">
        <f t="shared" si="13"/>
        <v>0.39000000013038516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1974994.18</v>
      </c>
      <c r="D303" s="2">
        <f>'PR-RAS'!E308</f>
        <v>16784.53</v>
      </c>
      <c r="E303" s="2">
        <v>0</v>
      </c>
      <c r="F303" s="2">
        <v>0</v>
      </c>
      <c r="G303" s="3">
        <f t="shared" si="12"/>
        <v>606586.09847999993</v>
      </c>
      <c r="H303" s="3">
        <f t="shared" si="13"/>
        <v>0.64999999993597157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1947106.65</v>
      </c>
      <c r="D304" s="2">
        <f>'PR-RAS'!E309</f>
        <v>10185.82</v>
      </c>
      <c r="E304" s="2">
        <v>0</v>
      </c>
      <c r="F304" s="2">
        <v>0</v>
      </c>
      <c r="G304" s="3">
        <f t="shared" si="12"/>
        <v>596145.92186999996</v>
      </c>
      <c r="H304" s="3">
        <f t="shared" si="13"/>
        <v>0.5300000000934233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1947106.65</v>
      </c>
      <c r="D305" s="2">
        <f>'PR-RAS'!E310</f>
        <v>10185.82</v>
      </c>
      <c r="E305" s="2">
        <v>0</v>
      </c>
      <c r="F305" s="2">
        <v>0</v>
      </c>
      <c r="G305" s="3">
        <f t="shared" si="12"/>
        <v>598113.40015999996</v>
      </c>
      <c r="H305" s="3">
        <f t="shared" si="13"/>
        <v>0.5300000000934233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1947106.65</v>
      </c>
      <c r="D306" s="2">
        <f>'PR-RAS'!E311</f>
        <v>10185.82</v>
      </c>
      <c r="E306" s="2">
        <v>0</v>
      </c>
      <c r="F306" s="2">
        <v>0</v>
      </c>
      <c r="G306" s="3">
        <f t="shared" si="12"/>
        <v>600080.87844999996</v>
      </c>
      <c r="H306" s="3">
        <f t="shared" si="13"/>
        <v>0.5300000000934233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27887.530000000002</v>
      </c>
      <c r="D316" s="2">
        <f>'PR-RAS'!E321</f>
        <v>6598.71</v>
      </c>
      <c r="E316" s="2">
        <v>0</v>
      </c>
      <c r="F316" s="2">
        <v>0</v>
      </c>
      <c r="G316" s="3">
        <f t="shared" si="12"/>
        <v>12941.759250000001</v>
      </c>
      <c r="H316" s="3">
        <f t="shared" si="13"/>
        <v>0.75999999999748979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5678.79</v>
      </c>
      <c r="D317" s="2">
        <f>'PR-RAS'!E322</f>
        <v>344.01</v>
      </c>
      <c r="E317" s="2">
        <v>0</v>
      </c>
      <c r="F317" s="2">
        <v>0</v>
      </c>
      <c r="G317" s="3">
        <f t="shared" si="12"/>
        <v>2011.9119599999999</v>
      </c>
      <c r="H317" s="3">
        <f t="shared" si="13"/>
        <v>0.22000000000002728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660.67</v>
      </c>
      <c r="D318" s="2">
        <f>'PR-RAS'!E323</f>
        <v>344.01</v>
      </c>
      <c r="E318" s="2">
        <v>0</v>
      </c>
      <c r="F318" s="2">
        <v>0</v>
      </c>
      <c r="G318" s="3">
        <f t="shared" si="12"/>
        <v>427.53473000000002</v>
      </c>
      <c r="H318" s="3">
        <f t="shared" si="13"/>
        <v>0.34000000000003183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5018.12</v>
      </c>
      <c r="D319" s="2">
        <f>'PR-RAS'!E324</f>
        <v>0</v>
      </c>
      <c r="E319" s="2">
        <v>0</v>
      </c>
      <c r="F319" s="2">
        <v>0</v>
      </c>
      <c r="G319" s="3">
        <f t="shared" si="12"/>
        <v>1595.76216</v>
      </c>
      <c r="H319" s="3">
        <f t="shared" si="13"/>
        <v>0.11999999999989086</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9662.7900000000009</v>
      </c>
      <c r="D322" s="2">
        <f>'PR-RAS'!E327</f>
        <v>5203.2</v>
      </c>
      <c r="E322" s="2">
        <v>0</v>
      </c>
      <c r="F322" s="2">
        <v>0</v>
      </c>
      <c r="G322" s="3">
        <f t="shared" si="12"/>
        <v>6442.2099900000012</v>
      </c>
      <c r="H322" s="3">
        <f t="shared" si="13"/>
        <v>0.40999999999894499</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367.2</v>
      </c>
      <c r="E323" s="2">
        <v>0</v>
      </c>
      <c r="F323" s="2">
        <v>0</v>
      </c>
      <c r="G323" s="3">
        <f t="shared" si="12"/>
        <v>236.4768</v>
      </c>
      <c r="H323" s="3">
        <f t="shared" si="13"/>
        <v>0.19999999999998863</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2436</v>
      </c>
      <c r="D325" s="2">
        <f>'PR-RAS'!E330</f>
        <v>0</v>
      </c>
      <c r="E325" s="2">
        <v>0</v>
      </c>
      <c r="F325" s="2">
        <v>0</v>
      </c>
      <c r="G325" s="3">
        <f t="shared" si="12"/>
        <v>789.26400000000001</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1084</v>
      </c>
      <c r="D326" s="2">
        <f>'PR-RAS'!E331</f>
        <v>153</v>
      </c>
      <c r="E326" s="2">
        <v>0</v>
      </c>
      <c r="F326" s="2">
        <v>0</v>
      </c>
      <c r="G326" s="3">
        <f t="shared" si="12"/>
        <v>451.75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4796.84</v>
      </c>
      <c r="D328" s="2">
        <f>'PR-RAS'!E333</f>
        <v>0</v>
      </c>
      <c r="E328" s="2">
        <v>0</v>
      </c>
      <c r="F328" s="2">
        <v>0</v>
      </c>
      <c r="G328" s="3">
        <f t="shared" si="12"/>
        <v>1568.5666800000001</v>
      </c>
      <c r="H328" s="3">
        <f t="shared" si="13"/>
        <v>0.15999999999985448</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1345.95</v>
      </c>
      <c r="D329" s="2">
        <f>'PR-RAS'!E334</f>
        <v>4683</v>
      </c>
      <c r="E329" s="2">
        <v>0</v>
      </c>
      <c r="F329" s="2">
        <v>0</v>
      </c>
      <c r="G329" s="3">
        <f t="shared" si="12"/>
        <v>3513.5196000000005</v>
      </c>
      <c r="H329" s="3">
        <f t="shared" si="13"/>
        <v>4.9999999999954525E-2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12315.95</v>
      </c>
      <c r="D331" s="2">
        <f>'PR-RAS'!E336</f>
        <v>1051.5</v>
      </c>
      <c r="E331" s="2">
        <v>0</v>
      </c>
      <c r="F331" s="2">
        <v>0</v>
      </c>
      <c r="G331" s="3">
        <f t="shared" si="12"/>
        <v>4758.2535000000007</v>
      </c>
      <c r="H331" s="3">
        <f t="shared" si="13"/>
        <v>0.5499999999992724</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12315.95</v>
      </c>
      <c r="D332" s="2">
        <f>'PR-RAS'!E337</f>
        <v>1051.5</v>
      </c>
      <c r="E332" s="2">
        <v>0</v>
      </c>
      <c r="F332" s="2">
        <v>0</v>
      </c>
      <c r="G332" s="3">
        <f t="shared" si="12"/>
        <v>4772.67245</v>
      </c>
      <c r="H332" s="3">
        <f t="shared" si="13"/>
        <v>0.5499999999992724</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230</v>
      </c>
      <c r="D336" s="2">
        <f>'PR-RAS'!E341</f>
        <v>0</v>
      </c>
      <c r="E336" s="2">
        <v>0</v>
      </c>
      <c r="F336" s="2">
        <v>0</v>
      </c>
      <c r="G336" s="3">
        <f t="shared" si="12"/>
        <v>77.050000000000011</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230</v>
      </c>
      <c r="D338" s="2">
        <f>'PR-RAS'!E343</f>
        <v>0</v>
      </c>
      <c r="E338" s="2">
        <v>0</v>
      </c>
      <c r="F338" s="2">
        <v>0</v>
      </c>
      <c r="G338" s="3">
        <f t="shared" si="12"/>
        <v>77.510000000000005</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5761963.0499999989</v>
      </c>
      <c r="D355" s="2">
        <f>'PR-RAS'!E360</f>
        <v>17127251.5</v>
      </c>
      <c r="E355" s="2">
        <v>0</v>
      </c>
      <c r="F355" s="2">
        <v>0</v>
      </c>
      <c r="G355" s="3">
        <f t="shared" si="12"/>
        <v>14165828.981699998</v>
      </c>
      <c r="H355" s="3">
        <f t="shared" si="13"/>
        <v>0.54999999888241291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6787.2699999999995</v>
      </c>
      <c r="D356" s="2">
        <f>'PR-RAS'!E361</f>
        <v>42597.34</v>
      </c>
      <c r="E356" s="2">
        <v>0</v>
      </c>
      <c r="F356" s="2">
        <v>0</v>
      </c>
      <c r="G356" s="3">
        <f t="shared" si="12"/>
        <v>32653.592249999998</v>
      </c>
      <c r="H356" s="3">
        <f t="shared" si="13"/>
        <v>0.6099999999960346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1380.37</v>
      </c>
      <c r="D357" s="2">
        <f>'PR-RAS'!E362</f>
        <v>7066</v>
      </c>
      <c r="E357" s="2">
        <v>0</v>
      </c>
      <c r="F357" s="2">
        <v>0</v>
      </c>
      <c r="G357" s="3">
        <f t="shared" si="12"/>
        <v>5522.4037199999993</v>
      </c>
      <c r="H357" s="3">
        <f t="shared" si="13"/>
        <v>0.36999999999989086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1380.37</v>
      </c>
      <c r="D358" s="2">
        <f>'PR-RAS'!E363</f>
        <v>7066</v>
      </c>
      <c r="E358" s="2">
        <v>0</v>
      </c>
      <c r="F358" s="2">
        <v>0</v>
      </c>
      <c r="G358" s="3">
        <f t="shared" si="12"/>
        <v>5537.9160899999997</v>
      </c>
      <c r="H358" s="3">
        <f t="shared" si="13"/>
        <v>0.36999999999989086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5406.9</v>
      </c>
      <c r="D361" s="2">
        <f>'PR-RAS'!E366</f>
        <v>35531.339999999997</v>
      </c>
      <c r="E361" s="2">
        <v>0</v>
      </c>
      <c r="F361" s="2">
        <v>0</v>
      </c>
      <c r="G361" s="3">
        <f t="shared" si="12"/>
        <v>27529.048799999993</v>
      </c>
      <c r="H361" s="3">
        <f t="shared" si="13"/>
        <v>0.43999999999687134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5406.9</v>
      </c>
      <c r="D364" s="2">
        <f>'PR-RAS'!E369</f>
        <v>1085</v>
      </c>
      <c r="E364" s="2">
        <v>0</v>
      </c>
      <c r="F364" s="2">
        <v>0</v>
      </c>
      <c r="G364" s="3">
        <f t="shared" si="12"/>
        <v>2750.4146999999998</v>
      </c>
      <c r="H364" s="3">
        <f t="shared" si="13"/>
        <v>0.1000000000003638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33047.339999999997</v>
      </c>
      <c r="E365" s="2">
        <v>0</v>
      </c>
      <c r="F365" s="2">
        <v>0</v>
      </c>
      <c r="G365" s="3">
        <f t="shared" si="12"/>
        <v>24058.463519999998</v>
      </c>
      <c r="H365" s="3">
        <f t="shared" si="13"/>
        <v>0.33999999999650754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1399</v>
      </c>
      <c r="E367" s="2">
        <v>0</v>
      </c>
      <c r="F367" s="2">
        <v>0</v>
      </c>
      <c r="G367" s="3">
        <f t="shared" si="12"/>
        <v>1024.068</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2517129.3899999997</v>
      </c>
      <c r="D368" s="2">
        <f>'PR-RAS'!E373</f>
        <v>3004906.3900000006</v>
      </c>
      <c r="E368" s="2">
        <v>0</v>
      </c>
      <c r="F368" s="2">
        <v>0</v>
      </c>
      <c r="G368" s="3">
        <f t="shared" si="12"/>
        <v>3129387.7763900007</v>
      </c>
      <c r="H368" s="3">
        <f t="shared" si="13"/>
        <v>0.78000000026077032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500859.94</v>
      </c>
      <c r="D369" s="2">
        <f>'PR-RAS'!E374</f>
        <v>796865.91999999993</v>
      </c>
      <c r="E369" s="2">
        <v>0</v>
      </c>
      <c r="F369" s="2">
        <v>0</v>
      </c>
      <c r="G369" s="3">
        <f t="shared" si="12"/>
        <v>770809.77503999986</v>
      </c>
      <c r="H369" s="3">
        <f t="shared" si="13"/>
        <v>0.1400000000721775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25800</v>
      </c>
      <c r="E370" s="2">
        <v>0</v>
      </c>
      <c r="F370" s="2">
        <v>0</v>
      </c>
      <c r="G370" s="3">
        <f t="shared" si="12"/>
        <v>19040.400000000001</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384540.4</v>
      </c>
      <c r="D371" s="2">
        <f>'PR-RAS'!E376</f>
        <v>744519.22</v>
      </c>
      <c r="E371" s="2">
        <v>0</v>
      </c>
      <c r="F371" s="2">
        <v>0</v>
      </c>
      <c r="G371" s="3">
        <f t="shared" si="12"/>
        <v>693224.17079999996</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116319.54</v>
      </c>
      <c r="D373" s="2">
        <f>'PR-RAS'!E378</f>
        <v>26546.7</v>
      </c>
      <c r="E373" s="2">
        <v>0</v>
      </c>
      <c r="F373" s="2">
        <v>0</v>
      </c>
      <c r="G373" s="3">
        <f t="shared" si="12"/>
        <v>63021.613680000002</v>
      </c>
      <c r="H373" s="3">
        <f t="shared" si="13"/>
        <v>0.76000000000567525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1044699.2300000001</v>
      </c>
      <c r="D374" s="2">
        <f>'PR-RAS'!E379</f>
        <v>1404147.8100000003</v>
      </c>
      <c r="E374" s="2">
        <v>0</v>
      </c>
      <c r="F374" s="2">
        <v>0</v>
      </c>
      <c r="G374" s="3">
        <f t="shared" si="12"/>
        <v>1437167.0790500003</v>
      </c>
      <c r="H374" s="3">
        <f t="shared" si="13"/>
        <v>0.41999999980907887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296425.03000000003</v>
      </c>
      <c r="D375" s="2">
        <f>'PR-RAS'!E380</f>
        <v>406344.64</v>
      </c>
      <c r="E375" s="2">
        <v>0</v>
      </c>
      <c r="F375" s="2">
        <v>0</v>
      </c>
      <c r="G375" s="3">
        <f t="shared" si="12"/>
        <v>414808.75194000005</v>
      </c>
      <c r="H375" s="3">
        <f t="shared" si="13"/>
        <v>0.39000000001396984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31058.38</v>
      </c>
      <c r="D376" s="2">
        <f>'PR-RAS'!E381</f>
        <v>75545.460000000006</v>
      </c>
      <c r="E376" s="2">
        <v>0</v>
      </c>
      <c r="F376" s="2">
        <v>0</v>
      </c>
      <c r="G376" s="3">
        <f t="shared" si="12"/>
        <v>68305.987500000003</v>
      </c>
      <c r="H376" s="3">
        <f t="shared" si="13"/>
        <v>0.84000000000742148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100974.58</v>
      </c>
      <c r="D377" s="2">
        <f>'PR-RAS'!E382</f>
        <v>297375.25</v>
      </c>
      <c r="E377" s="2">
        <v>0</v>
      </c>
      <c r="F377" s="2">
        <v>0</v>
      </c>
      <c r="G377" s="3">
        <f t="shared" si="12"/>
        <v>261592.63007999997</v>
      </c>
      <c r="H377" s="3">
        <f t="shared" si="13"/>
        <v>0.66999999999825377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435777.55</v>
      </c>
      <c r="D378" s="2">
        <f>'PR-RAS'!E383</f>
        <v>159758.54999999999</v>
      </c>
      <c r="E378" s="2">
        <v>0</v>
      </c>
      <c r="F378" s="2">
        <v>0</v>
      </c>
      <c r="G378" s="3">
        <f t="shared" si="12"/>
        <v>284746.08304999996</v>
      </c>
      <c r="H378" s="3">
        <f t="shared" si="13"/>
        <v>0.90000000002328306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37040</v>
      </c>
      <c r="D379" s="2">
        <f>'PR-RAS'!E384</f>
        <v>27116.68</v>
      </c>
      <c r="E379" s="2">
        <v>0</v>
      </c>
      <c r="F379" s="2">
        <v>0</v>
      </c>
      <c r="G379" s="3">
        <f t="shared" si="12"/>
        <v>34501.33008</v>
      </c>
      <c r="H379" s="3">
        <f t="shared" si="13"/>
        <v>0.31999999999970896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24953.91</v>
      </c>
      <c r="D380" s="2">
        <f>'PR-RAS'!E385</f>
        <v>50292.67</v>
      </c>
      <c r="E380" s="2">
        <v>0</v>
      </c>
      <c r="F380" s="2">
        <v>0</v>
      </c>
      <c r="G380" s="3">
        <f t="shared" si="12"/>
        <v>47579.375749999999</v>
      </c>
      <c r="H380" s="3">
        <f t="shared" si="13"/>
        <v>0.42000000000189175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118469.78</v>
      </c>
      <c r="D381" s="2">
        <f>'PR-RAS'!E386</f>
        <v>387714.56</v>
      </c>
      <c r="E381" s="2">
        <v>0</v>
      </c>
      <c r="F381" s="2">
        <v>0</v>
      </c>
      <c r="G381" s="3">
        <f t="shared" si="12"/>
        <v>339681.58199999999</v>
      </c>
      <c r="H381" s="3">
        <f t="shared" si="13"/>
        <v>0.66000000000349246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590592.85</v>
      </c>
      <c r="D383" s="2">
        <f>'PR-RAS'!E388</f>
        <v>483225.5</v>
      </c>
      <c r="E383" s="2">
        <v>0</v>
      </c>
      <c r="F383" s="2">
        <v>0</v>
      </c>
      <c r="G383" s="3">
        <f t="shared" si="12"/>
        <v>594790.75070000009</v>
      </c>
      <c r="H383" s="3">
        <f t="shared" si="13"/>
        <v>0.65000000002328306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588574.91</v>
      </c>
      <c r="D384" s="2">
        <f>'PR-RAS'!E389</f>
        <v>483225.5</v>
      </c>
      <c r="E384" s="2">
        <v>0</v>
      </c>
      <c r="F384" s="2">
        <v>0</v>
      </c>
      <c r="G384" s="3">
        <f t="shared" si="12"/>
        <v>595574.92353000003</v>
      </c>
      <c r="H384" s="3">
        <f t="shared" si="13"/>
        <v>0.58999999996740371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2017.94</v>
      </c>
      <c r="D386" s="2">
        <f>'PR-RAS'!E391</f>
        <v>0</v>
      </c>
      <c r="E386" s="2">
        <v>0</v>
      </c>
      <c r="F386" s="2">
        <v>0</v>
      </c>
      <c r="G386" s="3">
        <f t="shared" si="12"/>
        <v>776.90690000000006</v>
      </c>
      <c r="H386" s="3">
        <f t="shared" si="13"/>
        <v>5.999999999994543E-2</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367489.98</v>
      </c>
      <c r="D388" s="2">
        <f>'PR-RAS'!E393</f>
        <v>317428.15000000002</v>
      </c>
      <c r="E388" s="2">
        <v>0</v>
      </c>
      <c r="F388" s="2">
        <v>0</v>
      </c>
      <c r="G388" s="3">
        <f t="shared" si="12"/>
        <v>387908.01036000001</v>
      </c>
      <c r="H388" s="3">
        <f t="shared" si="13"/>
        <v>0.17000000004190952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347489.98</v>
      </c>
      <c r="D389" s="2">
        <f>'PR-RAS'!E394</f>
        <v>317295.15000000002</v>
      </c>
      <c r="E389" s="2">
        <v>0</v>
      </c>
      <c r="F389" s="2">
        <v>0</v>
      </c>
      <c r="G389" s="3">
        <f t="shared" si="12"/>
        <v>381047.14864000003</v>
      </c>
      <c r="H389" s="3">
        <f t="shared" si="13"/>
        <v>0.17000000004190952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20000</v>
      </c>
      <c r="D390" s="2">
        <f>'PR-RAS'!E395</f>
        <v>133</v>
      </c>
      <c r="E390" s="2">
        <v>0</v>
      </c>
      <c r="F390" s="2">
        <v>0</v>
      </c>
      <c r="G390" s="3">
        <f t="shared" si="12"/>
        <v>7883.4740000000002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505.59</v>
      </c>
      <c r="D393" s="2">
        <f>'PR-RAS'!E398</f>
        <v>397.22</v>
      </c>
      <c r="E393" s="2">
        <v>0</v>
      </c>
      <c r="F393" s="2">
        <v>0</v>
      </c>
      <c r="G393" s="3">
        <f t="shared" si="12"/>
        <v>509.61176</v>
      </c>
      <c r="H393" s="3">
        <f t="shared" si="13"/>
        <v>0.6300000000000523</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505.59</v>
      </c>
      <c r="D394" s="2">
        <f>'PR-RAS'!E399</f>
        <v>397.22</v>
      </c>
      <c r="E394" s="2">
        <v>0</v>
      </c>
      <c r="F394" s="2">
        <v>0</v>
      </c>
      <c r="G394" s="3">
        <f t="shared" si="12"/>
        <v>510.91179</v>
      </c>
      <c r="H394" s="3">
        <f t="shared" si="13"/>
        <v>0.6300000000000523</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12981.8</v>
      </c>
      <c r="D396" s="2">
        <f>'PR-RAS'!E401</f>
        <v>2841.79</v>
      </c>
      <c r="E396" s="2">
        <v>0</v>
      </c>
      <c r="F396" s="2">
        <v>0</v>
      </c>
      <c r="G396" s="3">
        <f t="shared" si="12"/>
        <v>7372.8250999999991</v>
      </c>
      <c r="H396" s="3">
        <f t="shared" si="13"/>
        <v>0.41000000000076398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12981.8</v>
      </c>
      <c r="D398" s="2">
        <f>'PR-RAS'!E403</f>
        <v>2841.79</v>
      </c>
      <c r="E398" s="2">
        <v>0</v>
      </c>
      <c r="F398" s="2">
        <v>0</v>
      </c>
      <c r="G398" s="3">
        <f t="shared" si="12"/>
        <v>7410.1558599999989</v>
      </c>
      <c r="H398" s="3">
        <f t="shared" si="13"/>
        <v>0.41000000000076398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901.62</v>
      </c>
      <c r="D401" s="2">
        <f>'PR-RAS'!E406</f>
        <v>16582.71</v>
      </c>
      <c r="E401" s="2">
        <v>0</v>
      </c>
      <c r="F401" s="2">
        <v>0</v>
      </c>
      <c r="G401" s="3">
        <f t="shared" si="12"/>
        <v>13626.816000000001</v>
      </c>
      <c r="H401" s="3">
        <f t="shared" si="13"/>
        <v>0.67000000000086857</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901.62</v>
      </c>
      <c r="D402" s="2">
        <f>'PR-RAS'!E407</f>
        <v>16582.71</v>
      </c>
      <c r="E402" s="2">
        <v>0</v>
      </c>
      <c r="F402" s="2">
        <v>0</v>
      </c>
      <c r="G402" s="3">
        <f t="shared" si="12"/>
        <v>13660.883040000001</v>
      </c>
      <c r="H402" s="3">
        <f t="shared" si="13"/>
        <v>0.67000000000086857</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901.62</v>
      </c>
      <c r="D404" s="2">
        <f>'PR-RAS'!E409</f>
        <v>16582.71</v>
      </c>
      <c r="E404" s="2">
        <v>0</v>
      </c>
      <c r="F404" s="2">
        <v>0</v>
      </c>
      <c r="G404" s="3">
        <f t="shared" si="12"/>
        <v>13729.01712</v>
      </c>
      <c r="H404" s="3">
        <f t="shared" si="13"/>
        <v>0.67000000000086857</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3237144.7699999996</v>
      </c>
      <c r="D407" s="2">
        <f>'PR-RAS'!E412</f>
        <v>14063165.060000001</v>
      </c>
      <c r="E407" s="2">
        <v>0</v>
      </c>
      <c r="F407" s="2">
        <v>0</v>
      </c>
      <c r="G407" s="3">
        <f t="shared" si="12"/>
        <v>12733570.805340001</v>
      </c>
      <c r="H407" s="3">
        <f t="shared" si="13"/>
        <v>0.29000000096857548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3208501.26</v>
      </c>
      <c r="D408" s="2">
        <f>'PR-RAS'!E413</f>
        <v>14041207.810000001</v>
      </c>
      <c r="E408" s="2">
        <v>0</v>
      </c>
      <c r="F408" s="2">
        <v>0</v>
      </c>
      <c r="G408" s="3">
        <f t="shared" si="12"/>
        <v>12735403.170160001</v>
      </c>
      <c r="H408" s="3">
        <f t="shared" si="13"/>
        <v>0.44999999925494194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27363.51</v>
      </c>
      <c r="D409" s="2">
        <f>'PR-RAS'!E414</f>
        <v>0</v>
      </c>
      <c r="E409" s="2">
        <v>0</v>
      </c>
      <c r="F409" s="2">
        <v>0</v>
      </c>
      <c r="G409" s="3">
        <f t="shared" si="12"/>
        <v>11164.312079999998</v>
      </c>
      <c r="H409" s="3">
        <f t="shared" si="13"/>
        <v>0.49000000000160071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1280</v>
      </c>
      <c r="D410" s="2">
        <f>'PR-RAS'!E415</f>
        <v>0</v>
      </c>
      <c r="E410" s="2">
        <v>0</v>
      </c>
      <c r="F410" s="2">
        <v>0</v>
      </c>
      <c r="G410" s="3">
        <f t="shared" si="12"/>
        <v>523.52</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21957.25</v>
      </c>
      <c r="E411" s="2">
        <v>0</v>
      </c>
      <c r="F411" s="2">
        <v>0</v>
      </c>
      <c r="G411" s="3">
        <f t="shared" si="12"/>
        <v>18004.945</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3786968.8699999992</v>
      </c>
      <c r="D413" s="2">
        <f>'PR-RAS'!E418</f>
        <v>17110466.969999999</v>
      </c>
      <c r="E413" s="2">
        <v>0</v>
      </c>
      <c r="F413" s="2">
        <v>0</v>
      </c>
      <c r="G413" s="3">
        <f t="shared" si="12"/>
        <v>15659255.957719997</v>
      </c>
      <c r="H413" s="3">
        <f t="shared" si="13"/>
        <v>0.16000000201165676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25208083.170000002</v>
      </c>
      <c r="D415" s="2">
        <f>'PR-RAS'!E420</f>
        <v>17504587.149999999</v>
      </c>
      <c r="E415" s="2">
        <v>0</v>
      </c>
      <c r="F415" s="2">
        <v>0</v>
      </c>
      <c r="G415" s="3">
        <f t="shared" si="12"/>
        <v>24929944.592579998</v>
      </c>
      <c r="H415" s="3">
        <f t="shared" si="13"/>
        <v>0.32000000029802322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7341.84</v>
      </c>
      <c r="D416" s="2">
        <f>'PR-RAS'!E421</f>
        <v>9808.31</v>
      </c>
      <c r="E416" s="2">
        <v>0</v>
      </c>
      <c r="F416" s="2">
        <v>0</v>
      </c>
      <c r="G416" s="3">
        <f t="shared" si="12"/>
        <v>11187.760899999999</v>
      </c>
      <c r="H416" s="3">
        <f t="shared" si="13"/>
        <v>0.46999999999934516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100009592.58000003</v>
      </c>
      <c r="D417" s="2">
        <f>'PR-RAS'!E422</f>
        <v>109734198.41</v>
      </c>
      <c r="E417" s="2">
        <v>0</v>
      </c>
      <c r="F417" s="2">
        <v>0</v>
      </c>
      <c r="G417" s="3">
        <f t="shared" si="12"/>
        <v>132902843.59040001</v>
      </c>
      <c r="H417" s="3">
        <f t="shared" si="13"/>
        <v>0.82999996840953827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95901250.060000002</v>
      </c>
      <c r="D418" s="2">
        <f>'PR-RAS'!E423</f>
        <v>121594321.39000002</v>
      </c>
      <c r="E418" s="2">
        <v>0</v>
      </c>
      <c r="F418" s="2">
        <v>0</v>
      </c>
      <c r="G418" s="3">
        <f t="shared" si="12"/>
        <v>141400485.31428</v>
      </c>
      <c r="H418" s="3">
        <f t="shared" si="13"/>
        <v>0.45000001788139343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4108342.5200000256</v>
      </c>
      <c r="D419" s="2">
        <f>'PR-RAS'!E424</f>
        <v>0</v>
      </c>
      <c r="E419" s="2">
        <v>0</v>
      </c>
      <c r="F419" s="2">
        <v>0</v>
      </c>
      <c r="G419" s="3">
        <f t="shared" si="12"/>
        <v>1717287.1733600106</v>
      </c>
      <c r="H419" s="3">
        <f t="shared" si="13"/>
        <v>0.47999997437000275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11860122.980000019</v>
      </c>
      <c r="E420" s="2">
        <v>0</v>
      </c>
      <c r="F420" s="2">
        <v>0</v>
      </c>
      <c r="G420" s="3">
        <f t="shared" si="12"/>
        <v>9938783.0572400149</v>
      </c>
      <c r="H420" s="3">
        <f t="shared" si="13"/>
        <v>1.9999980926513672E-2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3717723.2899999991</v>
      </c>
      <c r="D421" s="2">
        <f>'PR-RAS'!E426</f>
        <v>7236695.8200000003</v>
      </c>
      <c r="E421" s="2">
        <v>0</v>
      </c>
      <c r="F421" s="2">
        <v>0</v>
      </c>
      <c r="G421" s="3">
        <f t="shared" si="12"/>
        <v>7640268.2705999995</v>
      </c>
      <c r="H421" s="3">
        <f t="shared" si="13"/>
        <v>0.4699999988079071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1882260.04</v>
      </c>
      <c r="D423" s="2">
        <f>'PR-RAS'!E428</f>
        <v>7336982.6499999994</v>
      </c>
      <c r="E423" s="2">
        <v>0</v>
      </c>
      <c r="F423" s="2">
        <v>0</v>
      </c>
      <c r="G423" s="3">
        <f t="shared" si="12"/>
        <v>6986727.0934799993</v>
      </c>
      <c r="H423" s="3">
        <f t="shared" si="13"/>
        <v>0.39000000059604645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470748.9</v>
      </c>
      <c r="D424" s="2">
        <f>'PR-RAS'!E430</f>
        <v>695033.39</v>
      </c>
      <c r="E424" s="2">
        <v>0</v>
      </c>
      <c r="F424" s="2">
        <v>0</v>
      </c>
      <c r="G424" s="3">
        <f t="shared" si="12"/>
        <v>787125.03263999999</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470748.9</v>
      </c>
      <c r="D425" s="2">
        <f>'PR-RAS'!E431</f>
        <v>695033.39</v>
      </c>
      <c r="E425" s="2">
        <v>0</v>
      </c>
      <c r="F425" s="2">
        <v>0</v>
      </c>
      <c r="G425" s="3">
        <f t="shared" si="12"/>
        <v>788985.84832000011</v>
      </c>
      <c r="H425" s="3">
        <f t="shared" si="13"/>
        <v>0.48999999999068677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470748.9</v>
      </c>
      <c r="D446" s="2">
        <f>'PR-RAS'!E452</f>
        <v>695033.39</v>
      </c>
      <c r="E446" s="2">
        <v>0</v>
      </c>
      <c r="F446" s="2">
        <v>0</v>
      </c>
      <c r="G446" s="3">
        <f t="shared" si="12"/>
        <v>828062.9776000001</v>
      </c>
      <c r="H446" s="3">
        <f t="shared" si="13"/>
        <v>0.48999999999068677</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470748.9</v>
      </c>
      <c r="D447" s="2">
        <f>'PR-RAS'!E453</f>
        <v>695033.39</v>
      </c>
      <c r="E447" s="2">
        <v>0</v>
      </c>
      <c r="F447" s="2">
        <v>0</v>
      </c>
      <c r="G447" s="3">
        <f t="shared" si="12"/>
        <v>829923.7932800001</v>
      </c>
      <c r="H447" s="3">
        <f t="shared" si="13"/>
        <v>0.48999999999068677</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1855608.0699999998</v>
      </c>
      <c r="D529" s="2">
        <f>'PR-RAS'!E535</f>
        <v>0</v>
      </c>
      <c r="E529" s="2">
        <v>0</v>
      </c>
      <c r="F529" s="2">
        <v>0</v>
      </c>
      <c r="G529" s="3">
        <f t="shared" ref="G529:G836" si="14">(B529/1000)*(C529*1+D529*2)</f>
        <v>979761.06095999992</v>
      </c>
      <c r="H529" s="3">
        <f t="shared" ref="H529:H836" si="15">ABS(C529-ROUND(C529,0))+ABS(D529-ROUND(D529,0))</f>
        <v>6.9999999832361937E-2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1124626.17</v>
      </c>
      <c r="D530" s="2">
        <f>'PR-RAS'!E536</f>
        <v>0</v>
      </c>
      <c r="E530" s="2">
        <v>0</v>
      </c>
      <c r="F530" s="2">
        <v>0</v>
      </c>
      <c r="G530" s="3">
        <f t="shared" si="14"/>
        <v>594927.24393</v>
      </c>
      <c r="H530" s="3">
        <f t="shared" si="15"/>
        <v>0.16999999992549419</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1124626.17</v>
      </c>
      <c r="D551" s="2">
        <f>'PR-RAS'!E557</f>
        <v>0</v>
      </c>
      <c r="E551" s="2">
        <v>0</v>
      </c>
      <c r="F551" s="2">
        <v>0</v>
      </c>
      <c r="G551" s="3">
        <f t="shared" si="14"/>
        <v>618544.39350000001</v>
      </c>
      <c r="H551" s="3">
        <f t="shared" si="15"/>
        <v>0.16999999992549419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1124626.17</v>
      </c>
      <c r="D552" s="2">
        <f>'PR-RAS'!E558</f>
        <v>0</v>
      </c>
      <c r="E552" s="2">
        <v>0</v>
      </c>
      <c r="F552" s="2">
        <v>0</v>
      </c>
      <c r="G552" s="3">
        <f t="shared" si="14"/>
        <v>619669.01967000007</v>
      </c>
      <c r="H552" s="3">
        <f t="shared" si="15"/>
        <v>0.16999999992549419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730981.89999999991</v>
      </c>
      <c r="D591" s="2">
        <f>'PR-RAS'!E597</f>
        <v>0</v>
      </c>
      <c r="E591" s="2">
        <v>0</v>
      </c>
      <c r="F591" s="2">
        <v>0</v>
      </c>
      <c r="G591" s="3">
        <f t="shared" si="14"/>
        <v>431279.32099999994</v>
      </c>
      <c r="H591" s="3">
        <f t="shared" si="15"/>
        <v>0.10000000009313226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631155.22</v>
      </c>
      <c r="D603" s="2">
        <f>'PR-RAS'!E609</f>
        <v>0</v>
      </c>
      <c r="E603" s="2">
        <v>0</v>
      </c>
      <c r="F603" s="2">
        <v>0</v>
      </c>
      <c r="G603" s="3">
        <f t="shared" si="14"/>
        <v>379955.44243999996</v>
      </c>
      <c r="H603" s="3">
        <f t="shared" si="15"/>
        <v>0.21999999997206032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631155.22</v>
      </c>
      <c r="D604" s="2">
        <f>'PR-RAS'!E610</f>
        <v>0</v>
      </c>
      <c r="E604" s="2">
        <v>0</v>
      </c>
      <c r="F604" s="2">
        <v>0</v>
      </c>
      <c r="G604" s="3">
        <f t="shared" si="14"/>
        <v>380586.59765999997</v>
      </c>
      <c r="H604" s="3">
        <f t="shared" si="15"/>
        <v>0.21999999997206032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99826.68</v>
      </c>
      <c r="D615" s="2">
        <f>'PR-RAS'!E621</f>
        <v>0</v>
      </c>
      <c r="E615" s="2">
        <v>0</v>
      </c>
      <c r="F615" s="2">
        <v>0</v>
      </c>
      <c r="G615" s="3">
        <f t="shared" si="14"/>
        <v>61293.581519999992</v>
      </c>
      <c r="H615" s="3">
        <f t="shared" si="15"/>
        <v>0.32000000000698492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99826.68</v>
      </c>
      <c r="D616" s="2">
        <f>'PR-RAS'!E622</f>
        <v>0</v>
      </c>
      <c r="E616" s="2">
        <v>0</v>
      </c>
      <c r="F616" s="2">
        <v>0</v>
      </c>
      <c r="G616" s="3">
        <f t="shared" si="14"/>
        <v>61393.408199999998</v>
      </c>
      <c r="H616" s="3">
        <f t="shared" si="15"/>
        <v>0.32000000000698492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695033.39</v>
      </c>
      <c r="E633" s="2">
        <v>0</v>
      </c>
      <c r="F633" s="2">
        <v>0</v>
      </c>
      <c r="G633" s="3">
        <f t="shared" si="14"/>
        <v>878522.20496</v>
      </c>
      <c r="H633" s="3">
        <f t="shared" si="15"/>
        <v>0.39000000001396984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1384859.17</v>
      </c>
      <c r="D634" s="2">
        <f>'PR-RAS'!E640</f>
        <v>0</v>
      </c>
      <c r="E634" s="2">
        <v>0</v>
      </c>
      <c r="F634" s="2">
        <v>0</v>
      </c>
      <c r="G634" s="3">
        <f t="shared" si="14"/>
        <v>876615.85460999992</v>
      </c>
      <c r="H634" s="3">
        <f t="shared" si="15"/>
        <v>0.16999999992549419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2343944.65</v>
      </c>
      <c r="D636" s="2">
        <f>'PR-RAS'!E642</f>
        <v>3757470.44</v>
      </c>
      <c r="E636" s="2">
        <v>0</v>
      </c>
      <c r="F636" s="2">
        <v>0</v>
      </c>
      <c r="G636" s="3">
        <f t="shared" si="14"/>
        <v>6260392.3115499998</v>
      </c>
      <c r="H636" s="3">
        <f t="shared" si="15"/>
        <v>0.7900000000372529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100480341.48000003</v>
      </c>
      <c r="D637" s="2">
        <f>'PR-RAS'!E643</f>
        <v>110429231.8</v>
      </c>
      <c r="E637" s="2">
        <v>0</v>
      </c>
      <c r="F637" s="2">
        <v>0</v>
      </c>
      <c r="G637" s="3">
        <f t="shared" si="14"/>
        <v>204371480.03088003</v>
      </c>
      <c r="H637" s="3">
        <f t="shared" si="15"/>
        <v>0.68000003695487976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97756858.129999995</v>
      </c>
      <c r="D638" s="2">
        <f>'PR-RAS'!E644</f>
        <v>121594321.39000002</v>
      </c>
      <c r="E638" s="2">
        <v>0</v>
      </c>
      <c r="F638" s="2">
        <v>0</v>
      </c>
      <c r="G638" s="3">
        <f t="shared" si="14"/>
        <v>217182284.07967001</v>
      </c>
      <c r="H638" s="3">
        <f t="shared" si="15"/>
        <v>0.52000001072883606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2723483.3500000387</v>
      </c>
      <c r="D639" s="2">
        <f>'PR-RAS'!E645</f>
        <v>0</v>
      </c>
      <c r="E639" s="2">
        <v>0</v>
      </c>
      <c r="F639" s="2">
        <v>0</v>
      </c>
      <c r="G639" s="3">
        <f t="shared" si="14"/>
        <v>1737582.3773000247</v>
      </c>
      <c r="H639" s="3">
        <f t="shared" si="15"/>
        <v>0.3500000387430191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11165089.590000018</v>
      </c>
      <c r="E640" s="2">
        <v>0</v>
      </c>
      <c r="F640" s="2">
        <v>0</v>
      </c>
      <c r="G640" s="3">
        <f t="shared" si="14"/>
        <v>14268984.496020025</v>
      </c>
      <c r="H640" s="3">
        <f t="shared" si="15"/>
        <v>0.40999998152256012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1373778.6399999992</v>
      </c>
      <c r="D641" s="2">
        <f>'PR-RAS'!E647</f>
        <v>3479225.3800000004</v>
      </c>
      <c r="E641" s="2">
        <v>0</v>
      </c>
      <c r="F641" s="2">
        <v>0</v>
      </c>
      <c r="G641" s="3">
        <f t="shared" si="14"/>
        <v>5332626.8160000006</v>
      </c>
      <c r="H641" s="3">
        <f t="shared" si="15"/>
        <v>0.74000000115483999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4097261.9900000379</v>
      </c>
      <c r="D643" s="2">
        <f>'PR-RAS'!E649</f>
        <v>0</v>
      </c>
      <c r="E643" s="2">
        <v>0</v>
      </c>
      <c r="F643" s="2">
        <v>0</v>
      </c>
      <c r="G643" s="3">
        <f t="shared" si="14"/>
        <v>2630442.1975800246</v>
      </c>
      <c r="H643" s="3">
        <f t="shared" si="15"/>
        <v>9.9999620579183102E-3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7685864.2100000177</v>
      </c>
      <c r="E644" s="2">
        <v>0</v>
      </c>
      <c r="F644" s="2">
        <v>0</v>
      </c>
      <c r="G644" s="3">
        <f t="shared" si="14"/>
        <v>9884021.3740600236</v>
      </c>
      <c r="H644" s="3">
        <f t="shared" si="15"/>
        <v>0.21000001765787601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4233463.5199999996</v>
      </c>
      <c r="D645" s="2">
        <f>'PR-RAS'!E651</f>
        <v>180363.23</v>
      </c>
      <c r="E645" s="2">
        <v>0</v>
      </c>
      <c r="F645" s="2">
        <v>0</v>
      </c>
      <c r="G645" s="3">
        <f t="shared" si="14"/>
        <v>2958658.3471199996</v>
      </c>
      <c r="H645" s="3">
        <f t="shared" si="15"/>
        <v>0.71000000045751221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4941499.92</v>
      </c>
      <c r="D646" s="2">
        <f>'PR-RAS'!E653</f>
        <v>7747094.5700000003</v>
      </c>
      <c r="E646" s="2">
        <v>0</v>
      </c>
      <c r="F646" s="2">
        <v>0</v>
      </c>
      <c r="G646" s="3">
        <f t="shared" si="14"/>
        <v>13181019.443700003</v>
      </c>
      <c r="H646" s="3">
        <f t="shared" si="15"/>
        <v>0.50999999977648258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69087763.849999994</v>
      </c>
      <c r="D647" s="2">
        <f>'PR-RAS'!E654</f>
        <v>87532428.299999997</v>
      </c>
      <c r="E647" s="2">
        <v>0</v>
      </c>
      <c r="F647" s="2">
        <v>0</v>
      </c>
      <c r="G647" s="3">
        <f t="shared" si="14"/>
        <v>157722592.8107</v>
      </c>
      <c r="H647" s="3">
        <f t="shared" si="15"/>
        <v>0.45000000298023224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65814336.409999996</v>
      </c>
      <c r="D648" s="2">
        <f>'PR-RAS'!E655</f>
        <v>89054237.510000005</v>
      </c>
      <c r="E648" s="2">
        <v>0</v>
      </c>
      <c r="F648" s="2">
        <v>0</v>
      </c>
      <c r="G648" s="3">
        <f t="shared" si="14"/>
        <v>157818058.99521002</v>
      </c>
      <c r="H648" s="3">
        <f t="shared" si="15"/>
        <v>0.89999999105930328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8214927.3599999994</v>
      </c>
      <c r="D649" s="2">
        <f>'PR-RAS'!E656</f>
        <v>6225285.3599999994</v>
      </c>
      <c r="E649" s="2">
        <v>0</v>
      </c>
      <c r="F649" s="2">
        <v>0</v>
      </c>
      <c r="G649" s="3">
        <f t="shared" si="14"/>
        <v>13391242.75584</v>
      </c>
      <c r="H649" s="3">
        <f t="shared" si="15"/>
        <v>0.7199999988079071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124</v>
      </c>
      <c r="D650" s="2">
        <f>'PR-RAS'!E657</f>
        <v>124</v>
      </c>
      <c r="E650" s="2">
        <v>0</v>
      </c>
      <c r="F650" s="2">
        <v>0</v>
      </c>
      <c r="G650" s="3">
        <f t="shared" si="14"/>
        <v>241.428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2332</v>
      </c>
      <c r="D651" s="2">
        <f>'PR-RAS'!E658</f>
        <v>2393</v>
      </c>
      <c r="E651" s="2">
        <v>0</v>
      </c>
      <c r="F651" s="2">
        <v>0</v>
      </c>
      <c r="G651" s="3">
        <f t="shared" si="14"/>
        <v>4626.7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117</v>
      </c>
      <c r="D652" s="2">
        <f>'PR-RAS'!E659</f>
        <v>116</v>
      </c>
      <c r="E652" s="2">
        <v>0</v>
      </c>
      <c r="F652" s="2">
        <v>0</v>
      </c>
      <c r="G652" s="3">
        <f t="shared" si="14"/>
        <v>227.19900000000001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2036</v>
      </c>
      <c r="D653" s="2">
        <f>'PR-RAS'!E660</f>
        <v>2068</v>
      </c>
      <c r="E653" s="2">
        <v>0</v>
      </c>
      <c r="F653" s="2">
        <v>0</v>
      </c>
      <c r="G653" s="3">
        <f t="shared" si="14"/>
        <v>4024.1440000000002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2972537.84</v>
      </c>
      <c r="D654" s="2">
        <f>'PR-RAS'!E661</f>
        <v>3394396.9</v>
      </c>
      <c r="E654" s="2">
        <v>0</v>
      </c>
      <c r="F654" s="2">
        <v>0</v>
      </c>
      <c r="G654" s="3">
        <f t="shared" si="14"/>
        <v>6374149.560920001</v>
      </c>
      <c r="H654" s="3">
        <f t="shared" si="15"/>
        <v>0.26000000024214387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29019.67</v>
      </c>
      <c r="E656" s="2">
        <v>0</v>
      </c>
      <c r="F656" s="2">
        <v>0</v>
      </c>
      <c r="G656" s="3">
        <f t="shared" ref="G656:G657" si="16">(B656/1000)*(C656*1+D656*2)</f>
        <v>38015.767699999997</v>
      </c>
      <c r="H656" s="3">
        <f t="shared" ref="H656:H657" si="17">ABS(C656-ROUND(C656,0))+ABS(D656-ROUND(D656,0))</f>
        <v>0.33000000000174623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1156671.4099999999</v>
      </c>
      <c r="D658" s="2">
        <f>'PR-RAS'!E665</f>
        <v>1241616.17</v>
      </c>
      <c r="E658" s="2">
        <v>0</v>
      </c>
      <c r="F658" s="2">
        <v>0</v>
      </c>
      <c r="G658" s="3">
        <f t="shared" si="14"/>
        <v>2391416.7637499999</v>
      </c>
      <c r="H658" s="3">
        <f t="shared" si="15"/>
        <v>0.57999999984167516</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40.69</v>
      </c>
      <c r="D659" s="2">
        <f>'PR-RAS'!E666</f>
        <v>13.12</v>
      </c>
      <c r="E659" s="2">
        <v>0</v>
      </c>
      <c r="F659" s="2">
        <v>0</v>
      </c>
      <c r="G659" s="3">
        <f>(B659/1000)*(C659*1+D659*2)</f>
        <v>44.039939999999994</v>
      </c>
      <c r="H659" s="3">
        <f>ABS(C659-ROUND(C659,0))+ABS(D659-ROUND(D659,0))</f>
        <v>0.43000000000000149</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4645509.41</v>
      </c>
      <c r="D662" s="2">
        <f>'PR-RAS'!E669</f>
        <v>3565827.25</v>
      </c>
      <c r="E662" s="2">
        <v>0</v>
      </c>
      <c r="F662" s="2">
        <v>0</v>
      </c>
      <c r="G662" s="3">
        <f t="shared" si="14"/>
        <v>7784705.3445100002</v>
      </c>
      <c r="H662" s="3">
        <f t="shared" si="15"/>
        <v>0.66000000014901161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2463.61</v>
      </c>
      <c r="D664" s="2">
        <f>'PR-RAS'!E671</f>
        <v>85305.19</v>
      </c>
      <c r="E664" s="2">
        <v>0</v>
      </c>
      <c r="F664" s="2">
        <v>0</v>
      </c>
      <c r="G664" s="3">
        <f t="shared" si="14"/>
        <v>114748.05537</v>
      </c>
      <c r="H664" s="3">
        <f t="shared" si="15"/>
        <v>0.58000000000220098</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104559.63</v>
      </c>
      <c r="D665" s="2">
        <f>'PR-RAS'!E672</f>
        <v>167753.62</v>
      </c>
      <c r="E665" s="2">
        <v>0</v>
      </c>
      <c r="F665" s="2">
        <v>0</v>
      </c>
      <c r="G665" s="3">
        <f t="shared" si="14"/>
        <v>292204.40168000001</v>
      </c>
      <c r="H665" s="3">
        <f t="shared" si="15"/>
        <v>0.75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550900.72</v>
      </c>
      <c r="D666" s="2">
        <f>'PR-RAS'!E673</f>
        <v>1983295.79</v>
      </c>
      <c r="E666" s="2">
        <v>0</v>
      </c>
      <c r="F666" s="2">
        <v>0</v>
      </c>
      <c r="G666" s="3">
        <f t="shared" si="14"/>
        <v>3004132.3794999998</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46884.27</v>
      </c>
      <c r="D668" s="2">
        <f>'PR-RAS'!E675</f>
        <v>27548.94</v>
      </c>
      <c r="E668" s="2">
        <v>0</v>
      </c>
      <c r="F668" s="2">
        <v>0</v>
      </c>
      <c r="G668" s="3">
        <f t="shared" si="14"/>
        <v>68022.09405</v>
      </c>
      <c r="H668" s="3">
        <f t="shared" si="15"/>
        <v>0.32999999999810825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179992.49</v>
      </c>
      <c r="D669" s="2">
        <f>'PR-RAS'!E676</f>
        <v>105205</v>
      </c>
      <c r="E669" s="2">
        <v>0</v>
      </c>
      <c r="F669" s="2">
        <v>0</v>
      </c>
      <c r="G669" s="3">
        <f t="shared" si="14"/>
        <v>260788.86332</v>
      </c>
      <c r="H669" s="3">
        <f t="shared" si="15"/>
        <v>0.48999999999068677</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258909.94</v>
      </c>
      <c r="D670" s="2">
        <f>'PR-RAS'!E677</f>
        <v>38486.870000000003</v>
      </c>
      <c r="E670" s="2">
        <v>0</v>
      </c>
      <c r="F670" s="2">
        <v>0</v>
      </c>
      <c r="G670" s="3">
        <f t="shared" si="14"/>
        <v>224706.18192</v>
      </c>
      <c r="H670" s="3">
        <f t="shared" si="15"/>
        <v>0.18999999999505235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409219.77</v>
      </c>
      <c r="D671" s="2">
        <f>'PR-RAS'!E678</f>
        <v>29799.5</v>
      </c>
      <c r="E671" s="2">
        <v>0</v>
      </c>
      <c r="F671" s="2">
        <v>0</v>
      </c>
      <c r="G671" s="3">
        <f t="shared" si="14"/>
        <v>314108.57590000005</v>
      </c>
      <c r="H671" s="3">
        <f t="shared" si="15"/>
        <v>0.72999999998137355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10371.16</v>
      </c>
      <c r="D672" s="2">
        <f>'PR-RAS'!E679</f>
        <v>0</v>
      </c>
      <c r="E672" s="2">
        <v>0</v>
      </c>
      <c r="F672" s="2">
        <v>0</v>
      </c>
      <c r="G672" s="3">
        <f t="shared" si="14"/>
        <v>6959.0483600000007</v>
      </c>
      <c r="H672" s="3">
        <f t="shared" si="15"/>
        <v>0.15999999999985448</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1064611.28</v>
      </c>
      <c r="D674" s="2">
        <f>'PR-RAS'!E681</f>
        <v>0</v>
      </c>
      <c r="E674" s="2">
        <v>0</v>
      </c>
      <c r="F674" s="2">
        <v>0</v>
      </c>
      <c r="G674" s="3">
        <f t="shared" si="14"/>
        <v>716483.39144000004</v>
      </c>
      <c r="H674" s="3">
        <f t="shared" si="15"/>
        <v>0.28000000002793968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41945916.380000003</v>
      </c>
      <c r="D676" s="2">
        <f>'PR-RAS'!E683</f>
        <v>46369865.560000002</v>
      </c>
      <c r="E676" s="2">
        <v>0</v>
      </c>
      <c r="F676" s="2">
        <v>0</v>
      </c>
      <c r="G676" s="3">
        <f t="shared" si="14"/>
        <v>90912812.0625</v>
      </c>
      <c r="H676" s="3">
        <f t="shared" si="15"/>
        <v>0.82000000029802322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6878220.0999999996</v>
      </c>
      <c r="D677" s="2">
        <f>'PR-RAS'!E684</f>
        <v>6637194.3099999996</v>
      </c>
      <c r="E677" s="2">
        <v>0</v>
      </c>
      <c r="F677" s="2">
        <v>0</v>
      </c>
      <c r="G677" s="3">
        <f t="shared" si="14"/>
        <v>13623163.494720001</v>
      </c>
      <c r="H677" s="3">
        <f t="shared" si="15"/>
        <v>0.40999999921768904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324713.06</v>
      </c>
      <c r="D678" s="2">
        <f>'PR-RAS'!E685</f>
        <v>378501.24</v>
      </c>
      <c r="E678" s="2">
        <v>0</v>
      </c>
      <c r="F678" s="2">
        <v>0</v>
      </c>
      <c r="G678" s="3">
        <f t="shared" si="14"/>
        <v>732321.42058000003</v>
      </c>
      <c r="H678" s="3">
        <f t="shared" si="15"/>
        <v>0.29999999998835847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77448.929999999993</v>
      </c>
      <c r="D679" s="2">
        <f>'PR-RAS'!E686</f>
        <v>94039.98</v>
      </c>
      <c r="E679" s="2">
        <v>0</v>
      </c>
      <c r="F679" s="2">
        <v>0</v>
      </c>
      <c r="G679" s="3">
        <f t="shared" si="14"/>
        <v>180028.58742000003</v>
      </c>
      <c r="H679" s="3">
        <f t="shared" si="15"/>
        <v>9.0000000011059456E-2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2155028.27</v>
      </c>
      <c r="D695" s="2">
        <f>'PR-RAS'!E702</f>
        <v>1575444.47</v>
      </c>
      <c r="E695" s="2">
        <v>0</v>
      </c>
      <c r="F695" s="2">
        <v>0</v>
      </c>
      <c r="G695" s="3">
        <f t="shared" si="14"/>
        <v>3682306.5437399996</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64557.99</v>
      </c>
      <c r="E696" s="2">
        <v>0</v>
      </c>
      <c r="F696" s="2">
        <v>0</v>
      </c>
      <c r="G696" s="3">
        <f t="shared" si="14"/>
        <v>89735.60609999999</v>
      </c>
      <c r="H696" s="3">
        <f t="shared" si="15"/>
        <v>1.0000000002037268E-2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12752.32</v>
      </c>
      <c r="D697" s="2">
        <f>'PR-RAS'!E704</f>
        <v>27967.360000000001</v>
      </c>
      <c r="E697" s="2">
        <v>0</v>
      </c>
      <c r="F697" s="2">
        <v>0</v>
      </c>
      <c r="G697" s="3">
        <f t="shared" si="14"/>
        <v>47806.179840000004</v>
      </c>
      <c r="H697" s="3">
        <f t="shared" si="15"/>
        <v>0.68000000000029104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563713.30000000005</v>
      </c>
      <c r="D698" s="2">
        <f>'PR-RAS'!E705</f>
        <v>458405.27</v>
      </c>
      <c r="E698" s="2">
        <v>0</v>
      </c>
      <c r="F698" s="2">
        <v>0</v>
      </c>
      <c r="G698" s="3">
        <f t="shared" si="14"/>
        <v>1031925.11648</v>
      </c>
      <c r="H698" s="3">
        <f t="shared" si="15"/>
        <v>0.57000000006519258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514674.54</v>
      </c>
      <c r="D699" s="2">
        <f>'PR-RAS'!E706</f>
        <v>4285445.33</v>
      </c>
      <c r="E699" s="2">
        <v>0</v>
      </c>
      <c r="F699" s="2">
        <v>0</v>
      </c>
      <c r="G699" s="3">
        <f t="shared" si="14"/>
        <v>6341724.5095999995</v>
      </c>
      <c r="H699" s="3">
        <f t="shared" si="15"/>
        <v>0.79000000009546056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153919.54</v>
      </c>
      <c r="D701" s="2">
        <f>'PR-RAS'!E708</f>
        <v>0</v>
      </c>
      <c r="E701" s="2">
        <v>0</v>
      </c>
      <c r="F701" s="2">
        <v>0</v>
      </c>
      <c r="G701" s="3">
        <f t="shared" si="14"/>
        <v>107743.678</v>
      </c>
      <c r="H701" s="3">
        <f t="shared" si="15"/>
        <v>0.45999999999185093</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43495.44</v>
      </c>
      <c r="D702" s="2">
        <f>'PR-RAS'!E709</f>
        <v>0</v>
      </c>
      <c r="E702" s="2">
        <v>0</v>
      </c>
      <c r="F702" s="2">
        <v>0</v>
      </c>
      <c r="G702" s="3">
        <f t="shared" si="14"/>
        <v>30490.30344</v>
      </c>
      <c r="H702" s="3">
        <f t="shared" si="15"/>
        <v>0.44000000000232831</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34.93</v>
      </c>
      <c r="E703" s="2">
        <v>0</v>
      </c>
      <c r="F703" s="2">
        <v>0</v>
      </c>
      <c r="G703" s="3">
        <f t="shared" si="14"/>
        <v>49.041719999999998</v>
      </c>
      <c r="H703" s="3">
        <f t="shared" si="15"/>
        <v>7.0000000000000284E-2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43901.919999999998</v>
      </c>
      <c r="D704" s="2">
        <f>'PR-RAS'!E711</f>
        <v>61906.37</v>
      </c>
      <c r="E704" s="2">
        <v>0</v>
      </c>
      <c r="F704" s="2">
        <v>0</v>
      </c>
      <c r="G704" s="3">
        <f t="shared" ref="G704:G707" si="20">(B704/1000)*(C704*1+D704*2)</f>
        <v>117903.40598</v>
      </c>
      <c r="H704" s="3">
        <f t="shared" ref="H704:H707" si="21">ABS(C704-ROUND(C704,0))+ABS(D704-ROUND(D704,0))</f>
        <v>0.45000000000436557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2815924.45</v>
      </c>
      <c r="D717" s="2">
        <f>'PR-RAS'!E724</f>
        <v>3058516.07</v>
      </c>
      <c r="E717" s="2">
        <v>0</v>
      </c>
      <c r="F717" s="2">
        <v>0</v>
      </c>
      <c r="G717" s="3">
        <f t="shared" si="14"/>
        <v>6395996.9184399992</v>
      </c>
      <c r="H717" s="3">
        <f t="shared" si="15"/>
        <v>0.52000000001862645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32621.73</v>
      </c>
      <c r="D719" s="2">
        <f>'PR-RAS'!E726</f>
        <v>43978.68</v>
      </c>
      <c r="E719" s="2">
        <v>0</v>
      </c>
      <c r="F719" s="2">
        <v>0</v>
      </c>
      <c r="G719" s="3">
        <f t="shared" si="14"/>
        <v>86575.786619999999</v>
      </c>
      <c r="H719" s="3">
        <f t="shared" si="15"/>
        <v>0.59000000000014552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113247.05</v>
      </c>
      <c r="D725" s="2">
        <f>'PR-RAS'!E732</f>
        <v>191659.24</v>
      </c>
      <c r="E725" s="2">
        <v>0</v>
      </c>
      <c r="F725" s="2">
        <v>0</v>
      </c>
      <c r="G725" s="3">
        <f t="shared" si="14"/>
        <v>359513.44371999998</v>
      </c>
      <c r="H725" s="3">
        <f t="shared" si="15"/>
        <v>0.28999999999359716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102052.36</v>
      </c>
      <c r="D726" s="2">
        <f>'PR-RAS'!E733</f>
        <v>109384.09</v>
      </c>
      <c r="E726" s="2">
        <v>0</v>
      </c>
      <c r="F726" s="2">
        <v>0</v>
      </c>
      <c r="G726" s="3">
        <f t="shared" si="14"/>
        <v>232594.89149999997</v>
      </c>
      <c r="H726" s="3">
        <f t="shared" si="15"/>
        <v>0.44999999999708962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1618133.93</v>
      </c>
      <c r="D727" s="2">
        <f>'PR-RAS'!E734</f>
        <v>1669071.83</v>
      </c>
      <c r="E727" s="2">
        <v>0</v>
      </c>
      <c r="F727" s="2">
        <v>0</v>
      </c>
      <c r="G727" s="3">
        <f t="shared" si="14"/>
        <v>3598257.5303399996</v>
      </c>
      <c r="H727" s="3">
        <f t="shared" si="15"/>
        <v>0.23999999999068677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1944.48</v>
      </c>
      <c r="D728" s="2">
        <f>'PR-RAS'!E735</f>
        <v>1944.48</v>
      </c>
      <c r="E728" s="2">
        <v>0</v>
      </c>
      <c r="F728" s="2">
        <v>0</v>
      </c>
      <c r="G728" s="3">
        <f t="shared" si="14"/>
        <v>4240.9108800000004</v>
      </c>
      <c r="H728" s="3">
        <f t="shared" si="15"/>
        <v>0.96000000000003638</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104257.31</v>
      </c>
      <c r="D729" s="2">
        <f>'PR-RAS'!E736</f>
        <v>73976.34</v>
      </c>
      <c r="E729" s="2">
        <v>0</v>
      </c>
      <c r="F729" s="2">
        <v>0</v>
      </c>
      <c r="G729" s="3">
        <f t="shared" si="14"/>
        <v>183608.87271999998</v>
      </c>
      <c r="H729" s="3">
        <f t="shared" si="15"/>
        <v>0.64999999999417923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45180.23</v>
      </c>
      <c r="D730" s="2">
        <f>'PR-RAS'!E737</f>
        <v>17061.400000000001</v>
      </c>
      <c r="E730" s="2">
        <v>0</v>
      </c>
      <c r="F730" s="2">
        <v>0</v>
      </c>
      <c r="G730" s="3">
        <f t="shared" si="14"/>
        <v>57811.908869999999</v>
      </c>
      <c r="H730" s="3">
        <f t="shared" si="15"/>
        <v>0.63000000000465661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292958.02</v>
      </c>
      <c r="D731" s="2">
        <f>'PR-RAS'!E738</f>
        <v>346748.78</v>
      </c>
      <c r="E731" s="2">
        <v>0</v>
      </c>
      <c r="F731" s="2">
        <v>0</v>
      </c>
      <c r="G731" s="3">
        <f t="shared" si="14"/>
        <v>720112.57339999999</v>
      </c>
      <c r="H731" s="3">
        <f t="shared" si="15"/>
        <v>0.23999999999068677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39959.81</v>
      </c>
      <c r="D732" s="2">
        <f>'PR-RAS'!E739</f>
        <v>34293.42</v>
      </c>
      <c r="E732" s="2">
        <v>0</v>
      </c>
      <c r="F732" s="2">
        <v>0</v>
      </c>
      <c r="G732" s="3">
        <f t="shared" si="14"/>
        <v>79347.601149999988</v>
      </c>
      <c r="H732" s="3">
        <f t="shared" si="15"/>
        <v>0.61000000000058208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3861.21</v>
      </c>
      <c r="D733" s="2">
        <f>'PR-RAS'!E740</f>
        <v>669.35</v>
      </c>
      <c r="E733" s="2">
        <v>0</v>
      </c>
      <c r="F733" s="2">
        <v>0</v>
      </c>
      <c r="G733" s="3">
        <f t="shared" si="14"/>
        <v>3806.33412</v>
      </c>
      <c r="H733" s="3">
        <f t="shared" si="15"/>
        <v>0.56000000000005912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104177.02</v>
      </c>
      <c r="D734" s="2">
        <f>'PR-RAS'!E741</f>
        <v>126200.79</v>
      </c>
      <c r="E734" s="2">
        <v>0</v>
      </c>
      <c r="F734" s="2">
        <v>0</v>
      </c>
      <c r="G734" s="3">
        <f t="shared" si="14"/>
        <v>261372.11379999999</v>
      </c>
      <c r="H734" s="3">
        <f t="shared" si="15"/>
        <v>0.23000000001047738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14612.26</v>
      </c>
      <c r="D735" s="2">
        <f>'PR-RAS'!E742</f>
        <v>17863.52</v>
      </c>
      <c r="E735" s="2">
        <v>0</v>
      </c>
      <c r="F735" s="2">
        <v>0</v>
      </c>
      <c r="G735" s="3">
        <f t="shared" si="14"/>
        <v>36949.046200000004</v>
      </c>
      <c r="H735" s="3">
        <f t="shared" si="15"/>
        <v>0.73999999999978172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1963.09</v>
      </c>
      <c r="D736" s="2">
        <f>'PR-RAS'!E743</f>
        <v>3395.18</v>
      </c>
      <c r="E736" s="2">
        <v>0</v>
      </c>
      <c r="F736" s="2">
        <v>0</v>
      </c>
      <c r="G736" s="3">
        <f t="shared" ref="G736:G737" si="28">(B736/1000)*(C736*1+D736*2)</f>
        <v>6433.7857499999991</v>
      </c>
      <c r="H736" s="3">
        <f t="shared" ref="H736:H737" si="29">ABS(C736-ROUND(C736,0))+ABS(D736-ROUND(D736,0))</f>
        <v>0.26999999999975444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39252.35</v>
      </c>
      <c r="D737" s="2">
        <f>'PR-RAS'!E744</f>
        <v>68851.97</v>
      </c>
      <c r="E737" s="2">
        <v>0</v>
      </c>
      <c r="F737" s="2">
        <v>0</v>
      </c>
      <c r="G737" s="3">
        <f t="shared" si="28"/>
        <v>130239.82944</v>
      </c>
      <c r="H737" s="3">
        <f t="shared" si="29"/>
        <v>0.37999999999738066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2037.78</v>
      </c>
      <c r="D753" s="2">
        <f>'PR-RAS'!E760</f>
        <v>1169.5</v>
      </c>
      <c r="E753" s="2">
        <v>0</v>
      </c>
      <c r="F753" s="2">
        <v>0</v>
      </c>
      <c r="G753" s="3">
        <f t="shared" si="14"/>
        <v>3291.3385599999997</v>
      </c>
      <c r="H753" s="3">
        <f t="shared" si="15"/>
        <v>0.72000000000002728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281113.11</v>
      </c>
      <c r="D770" s="2">
        <f>'PR-RAS'!E777</f>
        <v>312670.51</v>
      </c>
      <c r="E770" s="2">
        <v>0</v>
      </c>
      <c r="F770" s="2">
        <v>0</v>
      </c>
      <c r="G770" s="3">
        <f t="shared" si="14"/>
        <v>697063.22597000003</v>
      </c>
      <c r="H770" s="3">
        <f t="shared" si="15"/>
        <v>0.59999999997671694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25500</v>
      </c>
      <c r="D771" s="2">
        <f>'PR-RAS'!E778</f>
        <v>46625.88</v>
      </c>
      <c r="E771" s="2">
        <v>0</v>
      </c>
      <c r="F771" s="2">
        <v>0</v>
      </c>
      <c r="G771" s="3">
        <f t="shared" si="14"/>
        <v>91438.855199999991</v>
      </c>
      <c r="H771" s="3">
        <f t="shared" si="15"/>
        <v>0.12000000000261934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36580</v>
      </c>
      <c r="D774" s="2">
        <f>'PR-RAS'!E781</f>
        <v>0</v>
      </c>
      <c r="E774" s="2">
        <v>0</v>
      </c>
      <c r="F774" s="2">
        <v>0</v>
      </c>
      <c r="G774" s="3">
        <f t="shared" si="14"/>
        <v>28276.34</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59000</v>
      </c>
      <c r="D775" s="2">
        <f>'PR-RAS'!E782</f>
        <v>47952.4</v>
      </c>
      <c r="E775" s="2">
        <v>0</v>
      </c>
      <c r="F775" s="2">
        <v>0</v>
      </c>
      <c r="G775" s="3">
        <f t="shared" si="14"/>
        <v>119896.3152</v>
      </c>
      <c r="H775" s="3">
        <f t="shared" si="15"/>
        <v>0.40000000000145519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1782.67</v>
      </c>
      <c r="E777" s="2">
        <v>0</v>
      </c>
      <c r="F777" s="2">
        <v>0</v>
      </c>
      <c r="G777" s="3">
        <f t="shared" si="14"/>
        <v>2766.7038400000001</v>
      </c>
      <c r="H777" s="3">
        <f t="shared" si="15"/>
        <v>0.32999999999992724</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407633.95</v>
      </c>
      <c r="D778" s="2">
        <f>'PR-RAS'!E785</f>
        <v>0</v>
      </c>
      <c r="E778" s="2">
        <v>0</v>
      </c>
      <c r="F778" s="2">
        <v>0</v>
      </c>
      <c r="G778" s="3">
        <f t="shared" si="14"/>
        <v>316731.57915000001</v>
      </c>
      <c r="H778" s="3">
        <f t="shared" si="15"/>
        <v>4.9999999988358468E-2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692570.46</v>
      </c>
      <c r="D781" s="2">
        <f>'PR-RAS'!E788</f>
        <v>757616.67</v>
      </c>
      <c r="E781" s="2">
        <v>0</v>
      </c>
      <c r="F781" s="2">
        <v>0</v>
      </c>
      <c r="G781" s="3">
        <f t="shared" si="14"/>
        <v>1722086.9639999999</v>
      </c>
      <c r="H781" s="3">
        <f t="shared" si="15"/>
        <v>0.78999999992083758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145397.67000000001</v>
      </c>
      <c r="D782" s="2">
        <f>'PR-RAS'!E789</f>
        <v>1050056.6100000001</v>
      </c>
      <c r="E782" s="2">
        <v>0</v>
      </c>
      <c r="F782" s="2">
        <v>0</v>
      </c>
      <c r="G782" s="3">
        <f t="shared" si="14"/>
        <v>1753744.0050900001</v>
      </c>
      <c r="H782" s="3">
        <f t="shared" si="15"/>
        <v>0.71999999988474883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44853.01</v>
      </c>
      <c r="D785" s="2">
        <f>'PR-RAS'!E792</f>
        <v>0</v>
      </c>
      <c r="E785" s="2">
        <v>0</v>
      </c>
      <c r="F785" s="2">
        <v>0</v>
      </c>
      <c r="G785" s="3">
        <f t="shared" si="14"/>
        <v>35164.759840000006</v>
      </c>
      <c r="H785" s="3">
        <f t="shared" si="15"/>
        <v>1.0000000002037268E-2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17927.62</v>
      </c>
      <c r="D810" s="2">
        <f>'PR-RAS'!E817</f>
        <v>1114.76</v>
      </c>
      <c r="E810" s="2">
        <v>0</v>
      </c>
      <c r="F810" s="2">
        <v>0</v>
      </c>
      <c r="G810" s="3">
        <f t="shared" si="14"/>
        <v>16307.126260000001</v>
      </c>
      <c r="H810" s="3">
        <f t="shared" si="15"/>
        <v>0.62000000000102773</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4883.92</v>
      </c>
      <c r="D811" s="2">
        <f>'PR-RAS'!E818</f>
        <v>0</v>
      </c>
      <c r="E811" s="2">
        <v>0</v>
      </c>
      <c r="F811" s="2">
        <v>0</v>
      </c>
      <c r="G811" s="3">
        <f t="shared" si="14"/>
        <v>3955.9752000000003</v>
      </c>
      <c r="H811" s="3">
        <f t="shared" si="15"/>
        <v>7.999999999992724E-2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1324.3</v>
      </c>
      <c r="E813" s="2">
        <v>0</v>
      </c>
      <c r="F813" s="2">
        <v>0</v>
      </c>
      <c r="G813" s="3">
        <f t="shared" si="14"/>
        <v>2150.6632</v>
      </c>
      <c r="H813" s="3">
        <f t="shared" si="15"/>
        <v>0.29999999999995453</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96183.46</v>
      </c>
      <c r="D836" s="2">
        <f>'PR-RAS'!E843</f>
        <v>319596.99</v>
      </c>
      <c r="E836" s="2">
        <v>0</v>
      </c>
      <c r="F836" s="2">
        <v>0</v>
      </c>
      <c r="G836" s="3">
        <f t="shared" si="14"/>
        <v>614040.16239999991</v>
      </c>
      <c r="H836" s="3">
        <f t="shared" si="15"/>
        <v>0.47000000001571607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306.85000000000002</v>
      </c>
      <c r="D837" s="2">
        <f>'PR-RAS'!E844</f>
        <v>0</v>
      </c>
      <c r="E837" s="2">
        <v>0</v>
      </c>
      <c r="F837" s="2">
        <v>0</v>
      </c>
      <c r="G837" s="3">
        <f t="shared" ref="G837:G1010" si="34">(B837/1000)*(C837*1+D837*2)</f>
        <v>256.52660000000003</v>
      </c>
      <c r="H837" s="3">
        <f t="shared" ref="H837:H1095" si="35">ABS(C837-ROUND(C837,0))+ABS(D837-ROUND(D837,0))</f>
        <v>0.14999999999997726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242507.15</v>
      </c>
      <c r="D839" s="2">
        <f>'PR-RAS'!E846</f>
        <v>217750.6</v>
      </c>
      <c r="E839" s="2">
        <v>0</v>
      </c>
      <c r="F839" s="2">
        <v>0</v>
      </c>
      <c r="G839" s="3">
        <f t="shared" si="34"/>
        <v>568170.99729999993</v>
      </c>
      <c r="H839" s="3">
        <f t="shared" si="35"/>
        <v>0.54999999998835847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20240</v>
      </c>
      <c r="E842" s="2">
        <v>0</v>
      </c>
      <c r="F842" s="2">
        <v>0</v>
      </c>
      <c r="G842" s="3">
        <f t="shared" si="34"/>
        <v>34043.68</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373363.41</v>
      </c>
      <c r="D843" s="2">
        <f>'PR-RAS'!E850</f>
        <v>588167.30000000005</v>
      </c>
      <c r="E843" s="2">
        <v>0</v>
      </c>
      <c r="F843" s="2">
        <v>0</v>
      </c>
      <c r="G843" s="3">
        <f t="shared" si="34"/>
        <v>1304845.7244199999</v>
      </c>
      <c r="H843" s="3">
        <f t="shared" si="35"/>
        <v>0.71000000002095476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239078.81</v>
      </c>
      <c r="D844" s="2">
        <f>'PR-RAS'!E851</f>
        <v>181627.88</v>
      </c>
      <c r="E844" s="2">
        <v>0</v>
      </c>
      <c r="F844" s="2">
        <v>0</v>
      </c>
      <c r="G844" s="3">
        <f t="shared" si="34"/>
        <v>507768.04251000006</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230405.71</v>
      </c>
      <c r="D848" s="2">
        <f>'PR-RAS'!E855</f>
        <v>259103.77</v>
      </c>
      <c r="E848" s="2">
        <v>0</v>
      </c>
      <c r="F848" s="2">
        <v>0</v>
      </c>
      <c r="G848" s="3">
        <f t="shared" si="34"/>
        <v>634075.42275000003</v>
      </c>
      <c r="H848" s="3">
        <f t="shared" si="35"/>
        <v>0.52000000001862645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6849.5</v>
      </c>
      <c r="D849" s="2">
        <f>'PR-RAS'!E856</f>
        <v>7900</v>
      </c>
      <c r="E849" s="2">
        <v>0</v>
      </c>
      <c r="F849" s="2">
        <v>0</v>
      </c>
      <c r="G849" s="3">
        <f t="shared" si="34"/>
        <v>19206.775999999998</v>
      </c>
      <c r="H849" s="3">
        <f t="shared" si="35"/>
        <v>0.5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307899.40999999997</v>
      </c>
      <c r="E850" s="2">
        <v>0</v>
      </c>
      <c r="F850" s="2">
        <v>0</v>
      </c>
      <c r="G850" s="3">
        <f t="shared" si="34"/>
        <v>522813.19817999995</v>
      </c>
      <c r="H850" s="3">
        <f t="shared" si="35"/>
        <v>0.40999999997438863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442082.28</v>
      </c>
      <c r="D875" s="2">
        <f>'PR-RAS'!E882</f>
        <v>682543.92</v>
      </c>
      <c r="E875" s="2">
        <v>0</v>
      </c>
      <c r="F875" s="2">
        <v>0</v>
      </c>
      <c r="G875" s="3">
        <f t="shared" si="34"/>
        <v>1579466.6848800001</v>
      </c>
      <c r="H875" s="3">
        <f t="shared" si="35"/>
        <v>0.35999999998603016</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28666.62</v>
      </c>
      <c r="D876" s="2">
        <f>'PR-RAS'!E883</f>
        <v>12489.47</v>
      </c>
      <c r="E876" s="2">
        <v>0</v>
      </c>
      <c r="F876" s="2">
        <v>0</v>
      </c>
      <c r="G876" s="3">
        <f t="shared" si="34"/>
        <v>46939.864999999998</v>
      </c>
      <c r="H876" s="3">
        <f t="shared" si="35"/>
        <v>0.8500000000003638</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1124626.17</v>
      </c>
      <c r="D944" s="2">
        <f>'PR-RAS'!E951</f>
        <v>0</v>
      </c>
      <c r="E944" s="2">
        <v>0</v>
      </c>
      <c r="F944" s="2">
        <v>0</v>
      </c>
      <c r="G944" s="3">
        <f t="shared" si="34"/>
        <v>1060522.4783099999</v>
      </c>
      <c r="H944" s="3">
        <f t="shared" si="35"/>
        <v>0.16999999992549419</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631155.22</v>
      </c>
      <c r="D973" s="2">
        <f>'PR-RAS'!E980</f>
        <v>0</v>
      </c>
      <c r="E973" s="2">
        <v>0</v>
      </c>
      <c r="F973" s="2">
        <v>0</v>
      </c>
      <c r="G973" s="3">
        <f t="shared" si="34"/>
        <v>613482.87384000001</v>
      </c>
      <c r="H973" s="3">
        <f t="shared" si="35"/>
        <v>0.21999999997206032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99826.68</v>
      </c>
      <c r="D988" s="2">
        <f>'PR-RAS'!E995</f>
        <v>0</v>
      </c>
      <c r="E988" s="2">
        <v>0</v>
      </c>
      <c r="F988" s="2">
        <v>0</v>
      </c>
      <c r="G988" s="3">
        <f t="shared" si="34"/>
        <v>98528.933159999986</v>
      </c>
      <c r="H988" s="3">
        <f t="shared" si="35"/>
        <v>0.32000000000698492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151816398.10999998</v>
      </c>
      <c r="D1011" s="7">
        <f>BILANCA!E6</f>
        <v>161937422.75000003</v>
      </c>
      <c r="E1011" s="7">
        <v>0</v>
      </c>
      <c r="F1011" s="7">
        <v>0</v>
      </c>
      <c r="G1011" s="8">
        <f t="shared" ref="G1011:G1306" si="38">B1011/1000*C1011+B1011/500*D1011</f>
        <v>475691.24361</v>
      </c>
      <c r="H1011" s="8">
        <f t="shared" si="35"/>
        <v>0.35999995470046997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136245494.16</v>
      </c>
      <c r="D1012" s="2">
        <f>BILANCA!E7</f>
        <v>147069369.50000003</v>
      </c>
      <c r="E1012" s="2">
        <v>0</v>
      </c>
      <c r="F1012" s="2">
        <v>0</v>
      </c>
      <c r="G1012" s="3">
        <f t="shared" si="38"/>
        <v>860768.46632000012</v>
      </c>
      <c r="H1012" s="3">
        <f t="shared" si="35"/>
        <v>0.65999996662139893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15363434.620000001</v>
      </c>
      <c r="D1013" s="2">
        <f>BILANCA!E8</f>
        <v>14420926.480000002</v>
      </c>
      <c r="E1013" s="2">
        <v>0</v>
      </c>
      <c r="F1013" s="2">
        <v>0</v>
      </c>
      <c r="G1013" s="3">
        <f t="shared" si="38"/>
        <v>132615.86274000001</v>
      </c>
      <c r="H1013" s="3">
        <f t="shared" si="35"/>
        <v>0.8600000012665987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15348278.24</v>
      </c>
      <c r="D1014" s="2">
        <f>BILANCA!E9</f>
        <v>14430944.210000001</v>
      </c>
      <c r="E1014" s="2">
        <v>0</v>
      </c>
      <c r="F1014" s="2">
        <v>0</v>
      </c>
      <c r="G1014" s="3">
        <f t="shared" si="38"/>
        <v>176840.66664000001</v>
      </c>
      <c r="H1014" s="3">
        <f t="shared" si="35"/>
        <v>0.45000000111758709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259059.89</v>
      </c>
      <c r="D1015" s="2">
        <f>BILANCA!E10</f>
        <v>259781.31</v>
      </c>
      <c r="E1015" s="2">
        <v>0</v>
      </c>
      <c r="F1015" s="2">
        <v>0</v>
      </c>
      <c r="G1015" s="3">
        <f t="shared" si="38"/>
        <v>3893.1125499999998</v>
      </c>
      <c r="H1015" s="3">
        <f t="shared" si="35"/>
        <v>0.41999999998370185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243903.51</v>
      </c>
      <c r="D1016" s="2">
        <f>BILANCA!E11</f>
        <v>269799.03999999998</v>
      </c>
      <c r="E1016" s="2">
        <v>0</v>
      </c>
      <c r="F1016" s="2">
        <v>0</v>
      </c>
      <c r="G1016" s="3">
        <f t="shared" si="38"/>
        <v>4701.00954</v>
      </c>
      <c r="H1016" s="3">
        <f t="shared" si="35"/>
        <v>0.52999999996973202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115223055.42</v>
      </c>
      <c r="D1017" s="2">
        <f>BILANCA!E12</f>
        <v>119258727.09000002</v>
      </c>
      <c r="E1017" s="2">
        <v>0</v>
      </c>
      <c r="F1017" s="2">
        <v>0</v>
      </c>
      <c r="G1017" s="3">
        <f t="shared" si="38"/>
        <v>2476183.5672000004</v>
      </c>
      <c r="H1017" s="3">
        <f t="shared" si="35"/>
        <v>0.51000002026557922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106399927.91999999</v>
      </c>
      <c r="D1018" s="2">
        <f>BILANCA!E13</f>
        <v>111175287.10000001</v>
      </c>
      <c r="E1018" s="2">
        <v>0</v>
      </c>
      <c r="F1018" s="2">
        <v>0</v>
      </c>
      <c r="G1018" s="3">
        <f t="shared" si="38"/>
        <v>2630004.0169600002</v>
      </c>
      <c r="H1018" s="3">
        <f t="shared" si="35"/>
        <v>0.18000002205371857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154751.71</v>
      </c>
      <c r="D1019" s="2">
        <f>BILANCA!E14</f>
        <v>180551.71</v>
      </c>
      <c r="E1019" s="2">
        <v>0</v>
      </c>
      <c r="F1019" s="2">
        <v>0</v>
      </c>
      <c r="G1019" s="3">
        <f t="shared" si="38"/>
        <v>4642.6961699999993</v>
      </c>
      <c r="H1019" s="3">
        <f t="shared" si="35"/>
        <v>0.58000000001629815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130023132.31999999</v>
      </c>
      <c r="D1020" s="2">
        <f>BILANCA!E15</f>
        <v>136621555.66999999</v>
      </c>
      <c r="E1020" s="2">
        <v>0</v>
      </c>
      <c r="F1020" s="2">
        <v>0</v>
      </c>
      <c r="G1020" s="3">
        <f t="shared" si="38"/>
        <v>4032662.4365999997</v>
      </c>
      <c r="H1020" s="3">
        <f t="shared" si="35"/>
        <v>0.65000000596046448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132679.43</v>
      </c>
      <c r="D1021" s="2">
        <f>BILANCA!E16</f>
        <v>132679.43</v>
      </c>
      <c r="E1021" s="2">
        <v>0</v>
      </c>
      <c r="F1021" s="2">
        <v>0</v>
      </c>
      <c r="G1021" s="3">
        <f t="shared" si="38"/>
        <v>4378.42119</v>
      </c>
      <c r="H1021" s="3">
        <f t="shared" si="35"/>
        <v>0.85999999998603016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4731031.55</v>
      </c>
      <c r="D1022" s="2">
        <f>BILANCA!E17</f>
        <v>4742213.4000000004</v>
      </c>
      <c r="E1022" s="2">
        <v>0</v>
      </c>
      <c r="F1022" s="2">
        <v>0</v>
      </c>
      <c r="G1022" s="3">
        <f t="shared" si="38"/>
        <v>170585.50020000001</v>
      </c>
      <c r="H1022" s="3">
        <f t="shared" si="35"/>
        <v>0.85000000055879354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28641667.09</v>
      </c>
      <c r="D1023" s="2">
        <f>BILANCA!E18</f>
        <v>30501713.109999999</v>
      </c>
      <c r="E1023" s="2">
        <v>0</v>
      </c>
      <c r="F1023" s="2">
        <v>0</v>
      </c>
      <c r="G1023" s="3">
        <f t="shared" si="38"/>
        <v>1165386.21303</v>
      </c>
      <c r="H1023" s="3">
        <f t="shared" si="35"/>
        <v>0.19999999925494194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5940164.6700000018</v>
      </c>
      <c r="D1024" s="2">
        <f>BILANCA!E19</f>
        <v>5085427.1699999981</v>
      </c>
      <c r="E1024" s="2">
        <v>0</v>
      </c>
      <c r="F1024" s="2">
        <v>0</v>
      </c>
      <c r="G1024" s="3">
        <f t="shared" si="38"/>
        <v>225554.26613999996</v>
      </c>
      <c r="H1024" s="3">
        <f t="shared" si="35"/>
        <v>0.4999999962747097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9873934.3800000008</v>
      </c>
      <c r="D1025" s="2">
        <f>BILANCA!E20</f>
        <v>9832967.9800000004</v>
      </c>
      <c r="E1025" s="2">
        <v>0</v>
      </c>
      <c r="F1025" s="2">
        <v>0</v>
      </c>
      <c r="G1025" s="3">
        <f t="shared" si="38"/>
        <v>443098.0551</v>
      </c>
      <c r="H1025" s="3">
        <f t="shared" si="35"/>
        <v>0.40000000037252903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667298.57999999996</v>
      </c>
      <c r="D1026" s="2">
        <f>BILANCA!E21</f>
        <v>751354.02</v>
      </c>
      <c r="E1026" s="2">
        <v>0</v>
      </c>
      <c r="F1026" s="2">
        <v>0</v>
      </c>
      <c r="G1026" s="3">
        <f t="shared" si="38"/>
        <v>34720.105920000002</v>
      </c>
      <c r="H1026" s="3">
        <f t="shared" si="35"/>
        <v>0.44000000006053597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1198573.55</v>
      </c>
      <c r="D1027" s="2">
        <f>BILANCA!E22</f>
        <v>1521476.61</v>
      </c>
      <c r="E1027" s="2">
        <v>0</v>
      </c>
      <c r="F1027" s="2">
        <v>0</v>
      </c>
      <c r="G1027" s="3">
        <f t="shared" si="38"/>
        <v>72105.955090000003</v>
      </c>
      <c r="H1027" s="3">
        <f t="shared" si="35"/>
        <v>0.83999999985098839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3543292.87</v>
      </c>
      <c r="D1028" s="2">
        <f>BILANCA!E23</f>
        <v>3585747.32</v>
      </c>
      <c r="E1028" s="2">
        <v>0</v>
      </c>
      <c r="F1028" s="2">
        <v>0</v>
      </c>
      <c r="G1028" s="3">
        <f t="shared" si="38"/>
        <v>192866.17517999996</v>
      </c>
      <c r="H1028" s="3">
        <f t="shared" si="35"/>
        <v>0.44999999972060323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2271811.69</v>
      </c>
      <c r="D1029" s="2">
        <f>BILANCA!E24</f>
        <v>2254567.56</v>
      </c>
      <c r="E1029" s="2">
        <v>0</v>
      </c>
      <c r="F1029" s="2">
        <v>0</v>
      </c>
      <c r="G1029" s="3">
        <f t="shared" si="38"/>
        <v>128837.98939</v>
      </c>
      <c r="H1029" s="3">
        <f t="shared" si="35"/>
        <v>0.75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947616.79</v>
      </c>
      <c r="D1030" s="2">
        <f>BILANCA!E25</f>
        <v>950439.78</v>
      </c>
      <c r="E1030" s="2">
        <v>0</v>
      </c>
      <c r="F1030" s="2">
        <v>0</v>
      </c>
      <c r="G1030" s="3">
        <f t="shared" si="38"/>
        <v>56969.927000000003</v>
      </c>
      <c r="H1030" s="3">
        <f t="shared" si="35"/>
        <v>0.42999999993480742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6970681.1600000001</v>
      </c>
      <c r="D1031" s="2">
        <f>BILANCA!E26</f>
        <v>7334915.4699999997</v>
      </c>
      <c r="E1031" s="2">
        <v>0</v>
      </c>
      <c r="F1031" s="2">
        <v>0</v>
      </c>
      <c r="G1031" s="3">
        <f t="shared" si="38"/>
        <v>454450.75410000002</v>
      </c>
      <c r="H1031" s="3">
        <f t="shared" si="35"/>
        <v>0.62999999988824129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19533044.350000001</v>
      </c>
      <c r="D1033" s="2">
        <f>BILANCA!E28</f>
        <v>21146041.57</v>
      </c>
      <c r="E1033" s="2">
        <v>0</v>
      </c>
      <c r="F1033" s="2">
        <v>0</v>
      </c>
      <c r="G1033" s="3">
        <f t="shared" si="38"/>
        <v>1421977.93227</v>
      </c>
      <c r="H1033" s="3">
        <f t="shared" si="35"/>
        <v>0.7800000011920929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757173.81</v>
      </c>
      <c r="D1034" s="2">
        <f>BILANCA!E29</f>
        <v>939321.92000000039</v>
      </c>
      <c r="E1034" s="2">
        <v>0</v>
      </c>
      <c r="F1034" s="2">
        <v>0</v>
      </c>
      <c r="G1034" s="3">
        <f t="shared" si="38"/>
        <v>63259.623600000021</v>
      </c>
      <c r="H1034" s="3">
        <f t="shared" si="35"/>
        <v>0.26999999955296516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2867235.77</v>
      </c>
      <c r="D1035" s="2">
        <f>BILANCA!E30</f>
        <v>3334342.58</v>
      </c>
      <c r="E1035" s="2">
        <v>0</v>
      </c>
      <c r="F1035" s="2">
        <v>0</v>
      </c>
      <c r="G1035" s="3">
        <f t="shared" si="38"/>
        <v>238398.02325000003</v>
      </c>
      <c r="H1035" s="3">
        <f t="shared" si="35"/>
        <v>0.64999999990686774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4108.16</v>
      </c>
      <c r="D1037" s="2">
        <f>BILANCA!E32</f>
        <v>4108.16</v>
      </c>
      <c r="E1037" s="2">
        <v>0</v>
      </c>
      <c r="F1037" s="2">
        <v>0</v>
      </c>
      <c r="G1037" s="3">
        <f t="shared" si="38"/>
        <v>332.76095999999995</v>
      </c>
      <c r="H1037" s="3">
        <f t="shared" si="35"/>
        <v>0.31999999999970896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2114170.12</v>
      </c>
      <c r="D1039" s="2">
        <f>BILANCA!E34</f>
        <v>2399128.8199999998</v>
      </c>
      <c r="E1039" s="2">
        <v>0</v>
      </c>
      <c r="F1039" s="2">
        <v>0</v>
      </c>
      <c r="G1039" s="3">
        <f t="shared" si="38"/>
        <v>200460.40504000001</v>
      </c>
      <c r="H1039" s="3">
        <f t="shared" si="35"/>
        <v>0.30000000027939677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2089308.4200000009</v>
      </c>
      <c r="D1040" s="2">
        <f>BILANCA!E35</f>
        <v>2019268.38</v>
      </c>
      <c r="E1040" s="2">
        <v>0</v>
      </c>
      <c r="F1040" s="2">
        <v>0</v>
      </c>
      <c r="G1040" s="3">
        <f t="shared" si="38"/>
        <v>183835.3554</v>
      </c>
      <c r="H1040" s="3">
        <f t="shared" si="35"/>
        <v>0.80000000074505806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3352015.14</v>
      </c>
      <c r="D1041" s="2">
        <f>BILANCA!E36</f>
        <v>3503317.5</v>
      </c>
      <c r="E1041" s="2">
        <v>0</v>
      </c>
      <c r="F1041" s="2">
        <v>0</v>
      </c>
      <c r="G1041" s="3">
        <f t="shared" si="38"/>
        <v>321118.15434000001</v>
      </c>
      <c r="H1041" s="3">
        <f t="shared" si="35"/>
        <v>0.64000000013038516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476217.01</v>
      </c>
      <c r="D1042" s="2">
        <f>BILANCA!E37</f>
        <v>476563.20000000001</v>
      </c>
      <c r="E1042" s="2">
        <v>0</v>
      </c>
      <c r="F1042" s="2">
        <v>0</v>
      </c>
      <c r="G1042" s="3">
        <f t="shared" si="38"/>
        <v>45738.989119999998</v>
      </c>
      <c r="H1042" s="3">
        <f t="shared" si="35"/>
        <v>0.21000000002095476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529206.81000000006</v>
      </c>
      <c r="D1044" s="2">
        <f>BILANCA!E39</f>
        <v>529206.81000000006</v>
      </c>
      <c r="E1044" s="2">
        <v>0</v>
      </c>
      <c r="F1044" s="2">
        <v>0</v>
      </c>
      <c r="G1044" s="3">
        <f t="shared" si="38"/>
        <v>53979.094620000011</v>
      </c>
      <c r="H1044" s="3">
        <f t="shared" si="35"/>
        <v>0.37999999988824129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2268130.54</v>
      </c>
      <c r="D1045" s="2">
        <f>BILANCA!E40</f>
        <v>2489819.13</v>
      </c>
      <c r="E1045" s="2">
        <v>0</v>
      </c>
      <c r="F1045" s="2">
        <v>0</v>
      </c>
      <c r="G1045" s="3">
        <f t="shared" si="38"/>
        <v>253671.90800000002</v>
      </c>
      <c r="H1045" s="3">
        <f t="shared" si="35"/>
        <v>0.58999999985098839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2032.17</v>
      </c>
      <c r="D1046" s="2">
        <f>BILANCA!E41</f>
        <v>1783.5400000000009</v>
      </c>
      <c r="E1046" s="2">
        <v>0</v>
      </c>
      <c r="F1046" s="2">
        <v>0</v>
      </c>
      <c r="G1046" s="3">
        <f t="shared" si="38"/>
        <v>201.57300000000004</v>
      </c>
      <c r="H1046" s="3">
        <f t="shared" si="35"/>
        <v>0.62999999999919964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15531.86</v>
      </c>
      <c r="D1047" s="2">
        <f>BILANCA!E42</f>
        <v>15500.25</v>
      </c>
      <c r="E1047" s="2">
        <v>0</v>
      </c>
      <c r="F1047" s="2">
        <v>0</v>
      </c>
      <c r="G1047" s="3">
        <f t="shared" si="38"/>
        <v>1721.6973199999998</v>
      </c>
      <c r="H1047" s="3">
        <f t="shared" si="35"/>
        <v>0.38999999999941792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13499.69</v>
      </c>
      <c r="D1049" s="2">
        <f>BILANCA!E44</f>
        <v>13716.71</v>
      </c>
      <c r="E1049" s="2">
        <v>0</v>
      </c>
      <c r="F1049" s="2">
        <v>0</v>
      </c>
      <c r="G1049" s="3">
        <f t="shared" si="38"/>
        <v>1596.39129</v>
      </c>
      <c r="H1049" s="3">
        <f t="shared" si="35"/>
        <v>0.6000000000003638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34448.429999999935</v>
      </c>
      <c r="D1050" s="2">
        <f>BILANCA!E45</f>
        <v>37638.979999999981</v>
      </c>
      <c r="E1050" s="2">
        <v>0</v>
      </c>
      <c r="F1050" s="2">
        <v>0</v>
      </c>
      <c r="G1050" s="3">
        <f t="shared" si="38"/>
        <v>4389.055599999996</v>
      </c>
      <c r="H1050" s="3">
        <f t="shared" si="35"/>
        <v>0.44999999995343387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298422.15999999997</v>
      </c>
      <c r="D1052" s="2">
        <f>BILANCA!E47</f>
        <v>291463.71000000002</v>
      </c>
      <c r="E1052" s="2">
        <v>0</v>
      </c>
      <c r="F1052" s="2">
        <v>0</v>
      </c>
      <c r="G1052" s="3">
        <f t="shared" si="38"/>
        <v>37016.682360000006</v>
      </c>
      <c r="H1052" s="3">
        <f t="shared" si="35"/>
        <v>0.44999999995343387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2603</v>
      </c>
      <c r="D1053" s="2">
        <f>BILANCA!E48</f>
        <v>1474.86</v>
      </c>
      <c r="E1053" s="2">
        <v>0</v>
      </c>
      <c r="F1053" s="2">
        <v>0</v>
      </c>
      <c r="G1053" s="3">
        <f t="shared" si="38"/>
        <v>238.76695999999998</v>
      </c>
      <c r="H1053" s="3">
        <f t="shared" si="35"/>
        <v>0.14000000000010004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20336.849999999999</v>
      </c>
      <c r="D1054" s="2">
        <f>BILANCA!E49</f>
        <v>20336.849999999999</v>
      </c>
      <c r="E1054" s="2">
        <v>0</v>
      </c>
      <c r="F1054" s="2">
        <v>0</v>
      </c>
      <c r="G1054" s="3">
        <f t="shared" si="38"/>
        <v>2684.4641999999999</v>
      </c>
      <c r="H1054" s="3">
        <f t="shared" si="35"/>
        <v>0.30000000000291038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286913.58</v>
      </c>
      <c r="D1055" s="2">
        <f>BILANCA!E50</f>
        <v>275636.44</v>
      </c>
      <c r="E1055" s="2">
        <v>0</v>
      </c>
      <c r="F1055" s="2">
        <v>0</v>
      </c>
      <c r="G1055" s="3">
        <f t="shared" si="38"/>
        <v>37718.390699999996</v>
      </c>
      <c r="H1055" s="3">
        <f t="shared" si="35"/>
        <v>0.85999999998603016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114244.08</v>
      </c>
      <c r="D1056" s="2">
        <f>BILANCA!E51</f>
        <v>128243.64</v>
      </c>
      <c r="E1056" s="2">
        <v>0</v>
      </c>
      <c r="F1056" s="2">
        <v>0</v>
      </c>
      <c r="G1056" s="3">
        <f t="shared" si="38"/>
        <v>17053.64256</v>
      </c>
      <c r="H1056" s="3">
        <f t="shared" si="35"/>
        <v>0.44000000000232831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108.34999999962747</v>
      </c>
      <c r="D1057" s="2">
        <f>BILANCA!E52</f>
        <v>108.34999999962747</v>
      </c>
      <c r="E1057" s="2">
        <v>0</v>
      </c>
      <c r="F1057" s="2">
        <v>0</v>
      </c>
      <c r="G1057" s="3">
        <f t="shared" si="38"/>
        <v>15.277349999947472</v>
      </c>
      <c r="H1057" s="3">
        <f t="shared" si="35"/>
        <v>0.69999999925494194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305.01</v>
      </c>
      <c r="D1058" s="2">
        <f>BILANCA!E53</f>
        <v>305.01</v>
      </c>
      <c r="E1058" s="2">
        <v>0</v>
      </c>
      <c r="F1058" s="2">
        <v>0</v>
      </c>
      <c r="G1058" s="3">
        <f t="shared" si="38"/>
        <v>43.921440000000004</v>
      </c>
      <c r="H1058" s="3">
        <f t="shared" si="35"/>
        <v>1.999999999998181E-2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2526998.5499999998</v>
      </c>
      <c r="D1059" s="2">
        <f>BILANCA!E54</f>
        <v>2643302.34</v>
      </c>
      <c r="E1059" s="2">
        <v>0</v>
      </c>
      <c r="F1059" s="2">
        <v>0</v>
      </c>
      <c r="G1059" s="3">
        <f t="shared" si="38"/>
        <v>382866.55827000004</v>
      </c>
      <c r="H1059" s="3">
        <f t="shared" si="35"/>
        <v>0.7900000000372529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2527195.21</v>
      </c>
      <c r="D1060" s="2">
        <f>BILANCA!E55</f>
        <v>2643499</v>
      </c>
      <c r="E1060" s="2">
        <v>0</v>
      </c>
      <c r="F1060" s="2">
        <v>0</v>
      </c>
      <c r="G1060" s="3">
        <f t="shared" si="38"/>
        <v>390709.6605</v>
      </c>
      <c r="H1060" s="3">
        <f t="shared" si="35"/>
        <v>0.2099999999627471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5449099.2000000002</v>
      </c>
      <c r="D1061" s="2">
        <f>BILANCA!E56</f>
        <v>12970837.57</v>
      </c>
      <c r="E1061" s="2">
        <v>0</v>
      </c>
      <c r="F1061" s="2">
        <v>0</v>
      </c>
      <c r="G1061" s="3">
        <f t="shared" si="38"/>
        <v>1600929.4913399999</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5437542.9199999999</v>
      </c>
      <c r="D1062" s="2">
        <f>BILANCA!E57</f>
        <v>12958943.390000001</v>
      </c>
      <c r="E1062" s="2">
        <v>0</v>
      </c>
      <c r="F1062" s="2">
        <v>0</v>
      </c>
      <c r="G1062" s="3">
        <f t="shared" si="38"/>
        <v>1630482.3444000001</v>
      </c>
      <c r="H1062" s="3">
        <f t="shared" si="35"/>
        <v>0.47000000067055225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2750</v>
      </c>
      <c r="D1063" s="2">
        <f>BILANCA!E58</f>
        <v>2750</v>
      </c>
      <c r="E1063" s="2">
        <v>0</v>
      </c>
      <c r="F1063" s="2">
        <v>0</v>
      </c>
      <c r="G1063" s="3">
        <f t="shared" si="38"/>
        <v>437.25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686.91</v>
      </c>
      <c r="D1065" s="2">
        <f>BILANCA!E60</f>
        <v>1024.81</v>
      </c>
      <c r="E1065" s="2">
        <v>0</v>
      </c>
      <c r="F1065" s="2">
        <v>0</v>
      </c>
      <c r="G1065" s="3">
        <f t="shared" si="38"/>
        <v>150.50914999999998</v>
      </c>
      <c r="H1065" s="3">
        <f t="shared" si="35"/>
        <v>0.2800000000000864</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8119.37</v>
      </c>
      <c r="D1066" s="2">
        <f>BILANCA!E61</f>
        <v>8119.37</v>
      </c>
      <c r="E1066" s="2">
        <v>0</v>
      </c>
      <c r="F1066" s="2">
        <v>0</v>
      </c>
      <c r="G1066" s="3">
        <f t="shared" si="38"/>
        <v>1364.0541600000001</v>
      </c>
      <c r="H1066" s="3">
        <f t="shared" si="35"/>
        <v>0.73999999999978172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95552.489999999991</v>
      </c>
      <c r="D1068" s="2">
        <f>BILANCA!E63</f>
        <v>290526.37</v>
      </c>
      <c r="E1068" s="2">
        <v>0</v>
      </c>
      <c r="F1068" s="2">
        <v>0</v>
      </c>
      <c r="G1068" s="3">
        <f t="shared" si="38"/>
        <v>39243.103340000001</v>
      </c>
      <c r="H1068" s="3">
        <f t="shared" si="35"/>
        <v>0.85999999998603016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9858.11</v>
      </c>
      <c r="D1069" s="2">
        <f>BILANCA!E64</f>
        <v>13981.18</v>
      </c>
      <c r="E1069" s="2">
        <v>0</v>
      </c>
      <c r="F1069" s="2">
        <v>0</v>
      </c>
      <c r="G1069" s="3">
        <f t="shared" si="38"/>
        <v>2231.4077299999999</v>
      </c>
      <c r="H1069" s="3">
        <f t="shared" si="35"/>
        <v>0.29000000000087311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28052.03</v>
      </c>
      <c r="D1072" s="2">
        <f>BILANCA!E67</f>
        <v>27419.08</v>
      </c>
      <c r="E1072" s="2">
        <v>0</v>
      </c>
      <c r="F1072" s="2">
        <v>0</v>
      </c>
      <c r="G1072" s="3">
        <f t="shared" si="38"/>
        <v>5139.1917800000001</v>
      </c>
      <c r="H1072" s="3">
        <f t="shared" si="35"/>
        <v>0.11000000000058208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57642.35</v>
      </c>
      <c r="D1073" s="2">
        <f>BILANCA!E68</f>
        <v>249126.11</v>
      </c>
      <c r="E1073" s="2">
        <v>0</v>
      </c>
      <c r="F1073" s="2">
        <v>0</v>
      </c>
      <c r="G1073" s="3">
        <f>B1073/1000*C1073+B1073/500*D1073</f>
        <v>35021.357909999999</v>
      </c>
      <c r="H1073" s="3">
        <f>ABS(C1073-ROUND(C1073,0))+ABS(D1073-ROUND(D1073,0))</f>
        <v>0.45999999998457497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15570903.949999999</v>
      </c>
      <c r="D1074" s="2">
        <f>BILANCA!E69</f>
        <v>14868053.25</v>
      </c>
      <c r="E1074" s="2">
        <v>0</v>
      </c>
      <c r="F1074" s="2">
        <v>0</v>
      </c>
      <c r="G1074" s="3">
        <f t="shared" si="38"/>
        <v>2899648.6688000001</v>
      </c>
      <c r="H1074" s="3">
        <f t="shared" si="35"/>
        <v>0.30000000074505806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8214927.3599999994</v>
      </c>
      <c r="D1075" s="2">
        <f>BILANCA!E70</f>
        <v>6225285.3600000003</v>
      </c>
      <c r="E1075" s="2">
        <v>0</v>
      </c>
      <c r="F1075" s="2">
        <v>0</v>
      </c>
      <c r="G1075" s="3">
        <f t="shared" si="38"/>
        <v>1343257.3752000001</v>
      </c>
      <c r="H1075" s="3">
        <f t="shared" si="35"/>
        <v>0.71999999973922968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8043498.8099999996</v>
      </c>
      <c r="D1076" s="2">
        <f>BILANCA!E71</f>
        <v>6083354.9400000004</v>
      </c>
      <c r="E1076" s="2">
        <v>0</v>
      </c>
      <c r="F1076" s="2">
        <v>0</v>
      </c>
      <c r="G1076" s="3">
        <f t="shared" si="38"/>
        <v>1333873.77354</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4257.0200000000004</v>
      </c>
      <c r="D1077" s="2">
        <f>BILANCA!E72</f>
        <v>904.96</v>
      </c>
      <c r="E1077" s="2">
        <v>0</v>
      </c>
      <c r="F1077" s="2">
        <v>0</v>
      </c>
      <c r="G1077" s="3">
        <f t="shared" si="38"/>
        <v>406.48498000000006</v>
      </c>
      <c r="H1077" s="3">
        <f t="shared" si="35"/>
        <v>6.0000000000400178E-2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8039241.79</v>
      </c>
      <c r="D1078" s="2">
        <f>BILANCA!E73</f>
        <v>6082411.9800000004</v>
      </c>
      <c r="E1078" s="2">
        <v>0</v>
      </c>
      <c r="F1078" s="2">
        <v>0</v>
      </c>
      <c r="G1078" s="3">
        <f t="shared" si="38"/>
        <v>1373876.4710000001</v>
      </c>
      <c r="H1078" s="3">
        <f t="shared" si="35"/>
        <v>0.22999999951571226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38</v>
      </c>
      <c r="E1080" s="2">
        <v>0</v>
      </c>
      <c r="F1080" s="2">
        <v>0</v>
      </c>
      <c r="G1080" s="3">
        <f t="shared" si="38"/>
        <v>5.32</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156265.87</v>
      </c>
      <c r="D1081" s="2">
        <f>BILANCA!E76</f>
        <v>132518.26999999999</v>
      </c>
      <c r="E1081" s="2">
        <v>0</v>
      </c>
      <c r="F1081" s="2">
        <v>0</v>
      </c>
      <c r="G1081" s="3">
        <f t="shared" si="38"/>
        <v>29912.471109999995</v>
      </c>
      <c r="H1081" s="3">
        <f t="shared" si="35"/>
        <v>0.39999999999417923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23747.599999999999</v>
      </c>
      <c r="D1082" s="2">
        <f>BILANCA!E77</f>
        <v>0</v>
      </c>
      <c r="E1082" s="2">
        <v>0</v>
      </c>
      <c r="F1082" s="2">
        <v>0</v>
      </c>
      <c r="G1082" s="3">
        <f t="shared" ref="G1082:G1084" si="39">B1082/1000*C1082+B1082/500*D1082</f>
        <v>1709.8271999999997</v>
      </c>
      <c r="H1082" s="3">
        <f t="shared" ref="H1082:H1084" si="40">ABS(C1082-ROUND(C1082,0))+ABS(D1082-ROUND(D1082,0))</f>
        <v>0.40000000000145519</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132518.26999999999</v>
      </c>
      <c r="D1083" s="2">
        <f>BILANCA!E78</f>
        <v>132518.26999999999</v>
      </c>
      <c r="E1083" s="2">
        <v>0</v>
      </c>
      <c r="F1083" s="2">
        <v>0</v>
      </c>
      <c r="G1083" s="3">
        <f t="shared" si="39"/>
        <v>29021.501129999997</v>
      </c>
      <c r="H1083" s="3">
        <f t="shared" si="40"/>
        <v>0.53999999997904524</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15162.68</v>
      </c>
      <c r="D1085" s="2">
        <f>BILANCA!E80</f>
        <v>9212.15</v>
      </c>
      <c r="E1085" s="2">
        <v>0</v>
      </c>
      <c r="F1085" s="2">
        <v>0</v>
      </c>
      <c r="G1085" s="3">
        <f t="shared" si="38"/>
        <v>2519.0235000000002</v>
      </c>
      <c r="H1085" s="3">
        <f t="shared" si="35"/>
        <v>0.46999999999934516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200</v>
      </c>
      <c r="E1086" s="2">
        <v>0</v>
      </c>
      <c r="F1086" s="2">
        <v>0</v>
      </c>
      <c r="G1086" s="3">
        <f t="shared" si="38"/>
        <v>30.4</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274356.57999999996</v>
      </c>
      <c r="D1087" s="2">
        <f>BILANCA!E82</f>
        <v>347100.48</v>
      </c>
      <c r="E1087" s="2">
        <v>0</v>
      </c>
      <c r="F1087" s="2">
        <v>0</v>
      </c>
      <c r="G1087" s="3">
        <f t="shared" si="38"/>
        <v>74578.930579999986</v>
      </c>
      <c r="H1087" s="3">
        <f t="shared" si="35"/>
        <v>0.90000000002328306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720</v>
      </c>
      <c r="D1088" s="2">
        <f>BILANCA!E83</f>
        <v>0</v>
      </c>
      <c r="E1088" s="2">
        <v>0</v>
      </c>
      <c r="F1088" s="2">
        <v>0</v>
      </c>
      <c r="G1088" s="3">
        <f t="shared" si="38"/>
        <v>56.16</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631.52</v>
      </c>
      <c r="D1089" s="2">
        <f>BILANCA!E84</f>
        <v>13003.4</v>
      </c>
      <c r="E1089" s="2">
        <v>0</v>
      </c>
      <c r="F1089" s="2">
        <v>0</v>
      </c>
      <c r="G1089" s="3">
        <f t="shared" si="38"/>
        <v>2104.4272799999999</v>
      </c>
      <c r="H1089" s="3">
        <f t="shared" si="35"/>
        <v>0.87999999999965439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6243.77</v>
      </c>
      <c r="D1090" s="2">
        <f>BILANCA!E85</f>
        <v>11166.88</v>
      </c>
      <c r="E1090" s="2">
        <v>0</v>
      </c>
      <c r="F1090" s="2">
        <v>0</v>
      </c>
      <c r="G1090" s="3">
        <f t="shared" si="38"/>
        <v>2286.2024000000001</v>
      </c>
      <c r="H1090" s="3">
        <f t="shared" si="35"/>
        <v>0.3500000000003638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266761.28999999998</v>
      </c>
      <c r="D1092" s="2">
        <f>BILANCA!E87</f>
        <v>322930.2</v>
      </c>
      <c r="E1092" s="2">
        <v>0</v>
      </c>
      <c r="F1092" s="2">
        <v>0</v>
      </c>
      <c r="G1092" s="3">
        <f t="shared" si="38"/>
        <v>74834.978579999995</v>
      </c>
      <c r="H1092" s="3">
        <f t="shared" si="35"/>
        <v>0.48999999999068677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23661.48</v>
      </c>
      <c r="D1093" s="2">
        <f>BILANCA!E88</f>
        <v>11172.01</v>
      </c>
      <c r="E1093" s="2">
        <v>0</v>
      </c>
      <c r="F1093" s="2">
        <v>0</v>
      </c>
      <c r="G1093" s="3">
        <f t="shared" si="38"/>
        <v>3818.4565000000002</v>
      </c>
      <c r="H1093" s="3">
        <f t="shared" si="35"/>
        <v>0.48999999999978172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23661.48</v>
      </c>
      <c r="D1094" s="2">
        <f>BILANCA!E89</f>
        <v>11172.01</v>
      </c>
      <c r="E1094" s="2">
        <v>0</v>
      </c>
      <c r="F1094" s="2">
        <v>0</v>
      </c>
      <c r="G1094" s="3">
        <f t="shared" si="38"/>
        <v>3864.4620000000004</v>
      </c>
      <c r="H1094" s="3">
        <f t="shared" si="35"/>
        <v>0.48999999999978172</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23661.48</v>
      </c>
      <c r="D1103" s="2">
        <f>BILANCA!E98</f>
        <v>11172.01</v>
      </c>
      <c r="E1103" s="2">
        <v>0</v>
      </c>
      <c r="F1103" s="2">
        <v>0</v>
      </c>
      <c r="G1103" s="3">
        <f t="shared" si="38"/>
        <v>4278.5115000000005</v>
      </c>
      <c r="H1103" s="3">
        <f t="shared" si="41"/>
        <v>0.48999999999978172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35439.760000000002</v>
      </c>
      <c r="D1124" s="2">
        <f>BILANCA!E119</f>
        <v>35439.760000000002</v>
      </c>
      <c r="E1124" s="2">
        <v>0</v>
      </c>
      <c r="F1124" s="2">
        <v>0</v>
      </c>
      <c r="G1124" s="3">
        <f t="shared" si="38"/>
        <v>12120.397920000001</v>
      </c>
      <c r="H1124" s="3">
        <f t="shared" si="41"/>
        <v>0.47999999999592546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35439.760000000002</v>
      </c>
      <c r="D1125" s="2">
        <f>BILANCA!E120</f>
        <v>35439.760000000002</v>
      </c>
      <c r="E1125" s="2">
        <v>0</v>
      </c>
      <c r="F1125" s="2">
        <v>0</v>
      </c>
      <c r="G1125" s="3">
        <f t="shared" si="38"/>
        <v>12226.717200000001</v>
      </c>
      <c r="H1125" s="3">
        <f t="shared" si="41"/>
        <v>0.47999999999592546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35439.760000000002</v>
      </c>
      <c r="D1129" s="2">
        <f>BILANCA!E124</f>
        <v>35439.760000000002</v>
      </c>
      <c r="E1129" s="2">
        <v>0</v>
      </c>
      <c r="F1129" s="2">
        <v>0</v>
      </c>
      <c r="G1129" s="3">
        <f t="shared" si="38"/>
        <v>12651.99432</v>
      </c>
      <c r="H1129" s="3">
        <f t="shared" si="41"/>
        <v>0.47999999999592546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723432.21</v>
      </c>
      <c r="D1140" s="2">
        <f>BILANCA!E135</f>
        <v>723432.21</v>
      </c>
      <c r="E1140" s="2">
        <v>0</v>
      </c>
      <c r="F1140" s="2">
        <v>0</v>
      </c>
      <c r="G1140" s="3">
        <f t="shared" si="38"/>
        <v>282138.56190000003</v>
      </c>
      <c r="H1140" s="3">
        <f t="shared" si="41"/>
        <v>0.41999999992549419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723432.21</v>
      </c>
      <c r="D1141" s="2">
        <f>BILANCA!E136</f>
        <v>723432.21</v>
      </c>
      <c r="E1141" s="2">
        <v>0</v>
      </c>
      <c r="F1141" s="2">
        <v>0</v>
      </c>
      <c r="G1141" s="3">
        <f t="shared" si="38"/>
        <v>284308.85853000003</v>
      </c>
      <c r="H1141" s="3">
        <f t="shared" si="41"/>
        <v>0.41999999992549419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723432.21</v>
      </c>
      <c r="D1145" s="2">
        <f>BILANCA!E140</f>
        <v>723432.21</v>
      </c>
      <c r="E1145" s="2">
        <v>0</v>
      </c>
      <c r="F1145" s="2">
        <v>0</v>
      </c>
      <c r="G1145" s="3">
        <f t="shared" si="38"/>
        <v>292990.04505000002</v>
      </c>
      <c r="H1145" s="3">
        <f t="shared" si="41"/>
        <v>0.41999999992549419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2059660.61</v>
      </c>
      <c r="D1152" s="2">
        <f>BILANCA!E147</f>
        <v>7340080.4900000002</v>
      </c>
      <c r="E1152" s="2">
        <v>0</v>
      </c>
      <c r="F1152" s="2">
        <v>0</v>
      </c>
      <c r="G1152" s="3">
        <f t="shared" si="38"/>
        <v>2377054.6657799999</v>
      </c>
      <c r="H1152" s="3">
        <f t="shared" si="41"/>
        <v>0.88000000012107193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13319.18</v>
      </c>
      <c r="D1153" s="2">
        <f>BILANCA!E148</f>
        <v>11570.39</v>
      </c>
      <c r="E1153" s="2">
        <v>0</v>
      </c>
      <c r="F1153" s="2">
        <v>0</v>
      </c>
      <c r="G1153" s="3">
        <f t="shared" si="38"/>
        <v>5213.7742799999996</v>
      </c>
      <c r="H1153" s="3">
        <f t="shared" si="41"/>
        <v>0.56999999999970896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581216.12</v>
      </c>
      <c r="D1155" s="2">
        <f>BILANCA!E150</f>
        <v>5645615.3700000001</v>
      </c>
      <c r="E1155" s="2">
        <v>0</v>
      </c>
      <c r="F1155" s="2">
        <v>0</v>
      </c>
      <c r="G1155" s="3">
        <f t="shared" si="38"/>
        <v>1721504.7947</v>
      </c>
      <c r="H1155" s="3">
        <f t="shared" si="41"/>
        <v>0.4900000001071021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39557.46</v>
      </c>
      <c r="E1156" s="2">
        <v>0</v>
      </c>
      <c r="F1156" s="2">
        <v>0</v>
      </c>
      <c r="G1156" s="3">
        <f t="shared" si="38"/>
        <v>11550.778319999999</v>
      </c>
      <c r="H1156" s="3">
        <f t="shared" si="41"/>
        <v>0.45999999999912689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145323.82</v>
      </c>
      <c r="D1157" s="2">
        <f>BILANCA!E152</f>
        <v>275610.40000000002</v>
      </c>
      <c r="E1157" s="2">
        <v>0</v>
      </c>
      <c r="F1157" s="2">
        <v>0</v>
      </c>
      <c r="G1157" s="3">
        <f t="shared" si="38"/>
        <v>102392.05914000001</v>
      </c>
      <c r="H1157" s="3">
        <f t="shared" si="41"/>
        <v>0.58000000001629815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1670</v>
      </c>
      <c r="D1158" s="2">
        <f>BILANCA!E153</f>
        <v>469606.09</v>
      </c>
      <c r="E1158" s="2">
        <v>0</v>
      </c>
      <c r="F1158" s="2">
        <v>0</v>
      </c>
      <c r="G1158" s="3">
        <f t="shared" si="38"/>
        <v>139250.56264000002</v>
      </c>
      <c r="H1158" s="3">
        <f t="shared" si="41"/>
        <v>9.0000000025611371E-2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512.4</v>
      </c>
      <c r="E1160" s="2">
        <v>0</v>
      </c>
      <c r="F1160" s="2">
        <v>0</v>
      </c>
      <c r="G1160" s="3">
        <f t="shared" si="38"/>
        <v>153.72</v>
      </c>
      <c r="H1160" s="3">
        <f t="shared" si="41"/>
        <v>0.39999999999997726</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2588.09</v>
      </c>
      <c r="D1161" s="2">
        <f>BILANCA!E156</f>
        <v>4354842.8899999997</v>
      </c>
      <c r="E1161" s="2">
        <v>0</v>
      </c>
      <c r="F1161" s="2">
        <v>0</v>
      </c>
      <c r="G1161" s="3">
        <f t="shared" si="38"/>
        <v>1315553.3543699998</v>
      </c>
      <c r="H1161" s="3">
        <f t="shared" si="41"/>
        <v>0.20000000033542165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431634.21</v>
      </c>
      <c r="D1163" s="2">
        <f>BILANCA!E158</f>
        <v>505486.13</v>
      </c>
      <c r="E1163" s="2">
        <v>0</v>
      </c>
      <c r="F1163" s="2">
        <v>0</v>
      </c>
      <c r="G1163" s="3">
        <f t="shared" si="38"/>
        <v>220718.78990999999</v>
      </c>
      <c r="H1163" s="3">
        <f t="shared" si="41"/>
        <v>0.34000000002561137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66150.429999999993</v>
      </c>
      <c r="D1164" s="2">
        <f>BILANCA!E159</f>
        <v>49834.11</v>
      </c>
      <c r="E1164" s="2">
        <v>0</v>
      </c>
      <c r="F1164" s="2">
        <v>0</v>
      </c>
      <c r="G1164" s="3">
        <f t="shared" si="38"/>
        <v>25536.072099999998</v>
      </c>
      <c r="H1164" s="3">
        <f t="shared" si="41"/>
        <v>0.53999999999359716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54763.87</v>
      </c>
      <c r="D1165" s="2">
        <f>BILANCA!E160</f>
        <v>78753.179999999993</v>
      </c>
      <c r="E1165" s="2">
        <v>0</v>
      </c>
      <c r="F1165" s="2">
        <v>0</v>
      </c>
      <c r="G1165" s="3">
        <f t="shared" si="38"/>
        <v>32901.885649999997</v>
      </c>
      <c r="H1165" s="3">
        <f t="shared" si="41"/>
        <v>0.30999999999039574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302808.99</v>
      </c>
      <c r="D1166" s="2">
        <f>BILANCA!E161</f>
        <v>342700.16</v>
      </c>
      <c r="E1166" s="2">
        <v>0</v>
      </c>
      <c r="F1166" s="2">
        <v>0</v>
      </c>
      <c r="G1166" s="3">
        <f t="shared" si="38"/>
        <v>154160.65236000001</v>
      </c>
      <c r="H1166" s="3">
        <f t="shared" si="41"/>
        <v>0.16999999998370185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1064575.27</v>
      </c>
      <c r="D1167" s="2">
        <f>BILANCA!E162</f>
        <v>1229826.1200000001</v>
      </c>
      <c r="E1167" s="2">
        <v>0</v>
      </c>
      <c r="F1167" s="2">
        <v>0</v>
      </c>
      <c r="G1167" s="3">
        <f t="shared" si="38"/>
        <v>553303.71906999999</v>
      </c>
      <c r="H1167" s="3">
        <f t="shared" si="41"/>
        <v>0.39000000013038516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3250.34</v>
      </c>
      <c r="D1168" s="2">
        <f>BILANCA!E163</f>
        <v>1345.26</v>
      </c>
      <c r="E1168" s="2">
        <v>0</v>
      </c>
      <c r="F1168" s="2">
        <v>0</v>
      </c>
      <c r="G1168" s="3">
        <f t="shared" si="38"/>
        <v>938.65588000000002</v>
      </c>
      <c r="H1168" s="3">
        <f t="shared" si="41"/>
        <v>0.60000000000013642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26423.59</v>
      </c>
      <c r="D1169" s="2">
        <f>BILANCA!E164</f>
        <v>19564.099999999999</v>
      </c>
      <c r="E1169" s="2">
        <v>0</v>
      </c>
      <c r="F1169" s="2">
        <v>0</v>
      </c>
      <c r="G1169" s="3">
        <f t="shared" si="38"/>
        <v>10422.73461</v>
      </c>
      <c r="H1169" s="3">
        <f t="shared" si="41"/>
        <v>0.50999999999839929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5962.43</v>
      </c>
      <c r="D1170" s="2">
        <f>BILANCA!E165</f>
        <v>5179.71</v>
      </c>
      <c r="E1170" s="2">
        <v>0</v>
      </c>
      <c r="F1170" s="2">
        <v>0</v>
      </c>
      <c r="G1170" s="3">
        <f t="shared" si="38"/>
        <v>2611.4960000000001</v>
      </c>
      <c r="H1170" s="3">
        <f t="shared" si="41"/>
        <v>0.72000000000025466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5962.43</v>
      </c>
      <c r="D1172" s="2">
        <f>BILANCA!E167</f>
        <v>5179.71</v>
      </c>
      <c r="E1172" s="2">
        <v>0</v>
      </c>
      <c r="F1172" s="2">
        <v>0</v>
      </c>
      <c r="G1172" s="3">
        <f t="shared" si="38"/>
        <v>2644.1397000000002</v>
      </c>
      <c r="H1172" s="3">
        <f t="shared" si="41"/>
        <v>0.72000000000025466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4233463.5200000005</v>
      </c>
      <c r="D1176" s="2">
        <f>BILANCA!E171</f>
        <v>180363.23</v>
      </c>
      <c r="E1176" s="2">
        <v>0</v>
      </c>
      <c r="F1176" s="2">
        <v>0</v>
      </c>
      <c r="G1176" s="3">
        <f t="shared" si="38"/>
        <v>762635.53668000014</v>
      </c>
      <c r="H1176" s="3">
        <f t="shared" si="41"/>
        <v>0.70999999952618964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214217.59</v>
      </c>
      <c r="D1177" s="2">
        <f>BILANCA!E172</f>
        <v>180363.23</v>
      </c>
      <c r="E1177" s="2">
        <v>0</v>
      </c>
      <c r="F1177" s="2">
        <v>0</v>
      </c>
      <c r="G1177" s="3">
        <f t="shared" si="38"/>
        <v>96015.656350000005</v>
      </c>
      <c r="H1177" s="3">
        <f t="shared" si="41"/>
        <v>0.64000000001396984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4019245.93</v>
      </c>
      <c r="D1179" s="2">
        <f>BILANCA!E174</f>
        <v>0</v>
      </c>
      <c r="E1179" s="2">
        <v>0</v>
      </c>
      <c r="F1179" s="2">
        <v>0</v>
      </c>
      <c r="G1179" s="3">
        <f t="shared" si="38"/>
        <v>679252.56217000005</v>
      </c>
      <c r="H1179" s="3">
        <f t="shared" si="41"/>
        <v>6.9999999832361937E-2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151816398.11000001</v>
      </c>
      <c r="D1180" s="2">
        <f>BILANCA!E176</f>
        <v>161937422.75</v>
      </c>
      <c r="E1180" s="2">
        <v>0</v>
      </c>
      <c r="F1180" s="2">
        <v>0</v>
      </c>
      <c r="G1180" s="3">
        <f t="shared" si="38"/>
        <v>80867511.413700014</v>
      </c>
      <c r="H1180" s="3">
        <f t="shared" si="41"/>
        <v>0.36000001430511475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9208177.120000001</v>
      </c>
      <c r="D1181" s="2">
        <f>BILANCA!E177</f>
        <v>15187351.5</v>
      </c>
      <c r="E1181" s="2">
        <v>0</v>
      </c>
      <c r="F1181" s="2">
        <v>0</v>
      </c>
      <c r="G1181" s="3">
        <f t="shared" si="38"/>
        <v>6768672.5005200002</v>
      </c>
      <c r="H1181" s="3">
        <f t="shared" si="41"/>
        <v>0.62000000104308128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7424788.6800000006</v>
      </c>
      <c r="D1182" s="2">
        <f>BILANCA!E178</f>
        <v>8292813.5600000005</v>
      </c>
      <c r="E1182" s="2">
        <v>0</v>
      </c>
      <c r="F1182" s="2">
        <v>0</v>
      </c>
      <c r="G1182" s="3">
        <f t="shared" si="38"/>
        <v>4129791.5175999999</v>
      </c>
      <c r="H1182" s="3">
        <f t="shared" si="41"/>
        <v>0.75999999884516001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5255528.95</v>
      </c>
      <c r="D1183" s="2">
        <f>BILANCA!E179</f>
        <v>6211376.7300000004</v>
      </c>
      <c r="E1183" s="2">
        <v>0</v>
      </c>
      <c r="F1183" s="2">
        <v>0</v>
      </c>
      <c r="G1183" s="3">
        <f t="shared" si="38"/>
        <v>3058342.8569299998</v>
      </c>
      <c r="H1183" s="3">
        <f t="shared" si="41"/>
        <v>0.31999999936670065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1591282.94</v>
      </c>
      <c r="D1184" s="2">
        <f>BILANCA!E180</f>
        <v>1303267.68</v>
      </c>
      <c r="E1184" s="2">
        <v>0</v>
      </c>
      <c r="F1184" s="2">
        <v>0</v>
      </c>
      <c r="G1184" s="3">
        <f t="shared" si="38"/>
        <v>730420.38419999997</v>
      </c>
      <c r="H1184" s="3">
        <f t="shared" si="41"/>
        <v>0.38000000012107193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11188.070000000002</v>
      </c>
      <c r="D1185" s="2">
        <f>BILANCA!E181</f>
        <v>11647.17</v>
      </c>
      <c r="E1185" s="2">
        <v>0</v>
      </c>
      <c r="F1185" s="2">
        <v>0</v>
      </c>
      <c r="G1185" s="3">
        <f t="shared" si="38"/>
        <v>6034.4217499999995</v>
      </c>
      <c r="H1185" s="3">
        <f t="shared" si="41"/>
        <v>0.24000000000160071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11.03</v>
      </c>
      <c r="D1187" s="2">
        <f>BILANCA!E183</f>
        <v>8.8000000000000007</v>
      </c>
      <c r="E1187" s="2">
        <v>0</v>
      </c>
      <c r="F1187" s="2">
        <v>0</v>
      </c>
      <c r="G1187" s="3">
        <f t="shared" si="38"/>
        <v>5.0675100000000004</v>
      </c>
      <c r="H1187" s="3">
        <f t="shared" si="41"/>
        <v>0.22999999999999865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11177.04</v>
      </c>
      <c r="D1188" s="2">
        <f>BILANCA!E184</f>
        <v>11638.37</v>
      </c>
      <c r="E1188" s="2">
        <v>0</v>
      </c>
      <c r="F1188" s="2">
        <v>0</v>
      </c>
      <c r="G1188" s="3">
        <f t="shared" si="38"/>
        <v>6132.7728399999996</v>
      </c>
      <c r="H1188" s="3">
        <f t="shared" si="41"/>
        <v>0.41000000000167347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2669.07</v>
      </c>
      <c r="E1189" s="2">
        <v>0</v>
      </c>
      <c r="F1189" s="2">
        <v>0</v>
      </c>
      <c r="G1189" s="3">
        <f t="shared" si="38"/>
        <v>955.52706000000001</v>
      </c>
      <c r="H1189" s="3">
        <f t="shared" si="41"/>
        <v>7.0000000000163709E-2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560588.19999999995</v>
      </c>
      <c r="E1190" s="2">
        <v>0</v>
      </c>
      <c r="F1190" s="2">
        <v>0</v>
      </c>
      <c r="G1190" s="3">
        <f>B1190/1000*C1190+B1190/500*D1190</f>
        <v>201811.75199999998</v>
      </c>
      <c r="H1190" s="3">
        <f>ABS(C1190-ROUND(C1190,0))+ABS(D1190-ROUND(D1190,0))</f>
        <v>0.19999999995343387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316225.8</v>
      </c>
      <c r="E1193" s="2">
        <v>0</v>
      </c>
      <c r="F1193" s="2">
        <v>0</v>
      </c>
      <c r="G1193" s="3">
        <f t="shared" si="42"/>
        <v>115738.64279999999</v>
      </c>
      <c r="H1193" s="3">
        <f t="shared" si="43"/>
        <v>0.20000000001164153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244362.4</v>
      </c>
      <c r="E1194" s="2">
        <v>0</v>
      </c>
      <c r="F1194" s="2">
        <v>0</v>
      </c>
      <c r="G1194" s="3">
        <f t="shared" si="42"/>
        <v>89925.363199999993</v>
      </c>
      <c r="H1194" s="3">
        <f t="shared" si="43"/>
        <v>0.39999999999417923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56462.42</v>
      </c>
      <c r="D1198" s="2">
        <f>BILANCA!E194</f>
        <v>32045</v>
      </c>
      <c r="E1198" s="2">
        <v>0</v>
      </c>
      <c r="F1198" s="2">
        <v>0</v>
      </c>
      <c r="G1198" s="3">
        <f t="shared" si="38"/>
        <v>22663.854960000001</v>
      </c>
      <c r="H1198" s="3">
        <f t="shared" si="41"/>
        <v>0.41999999999825377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25934.560000000001</v>
      </c>
      <c r="E1199" s="2">
        <v>0</v>
      </c>
      <c r="F1199" s="2">
        <v>0</v>
      </c>
      <c r="G1199" s="3">
        <f t="shared" si="38"/>
        <v>9803.26368</v>
      </c>
      <c r="H1199" s="3">
        <f t="shared" si="41"/>
        <v>0.43999999999869033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510326.3</v>
      </c>
      <c r="D1200" s="2">
        <f>BILANCA!E196</f>
        <v>145285.15</v>
      </c>
      <c r="E1200" s="2">
        <v>0</v>
      </c>
      <c r="F1200" s="2">
        <v>0</v>
      </c>
      <c r="G1200" s="3">
        <f t="shared" si="38"/>
        <v>152170.35399999999</v>
      </c>
      <c r="H1200" s="3">
        <f t="shared" si="41"/>
        <v>0.4499999999825377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1001863.55</v>
      </c>
      <c r="D1201" s="2">
        <f>BILANCA!E197</f>
        <v>2347838.35</v>
      </c>
      <c r="E1201" s="2">
        <v>0</v>
      </c>
      <c r="F1201" s="2">
        <v>0</v>
      </c>
      <c r="G1201" s="3">
        <f t="shared" si="38"/>
        <v>1088230.18775</v>
      </c>
      <c r="H1201" s="3">
        <f t="shared" si="41"/>
        <v>0.80000000004656613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37539.370000000003</v>
      </c>
      <c r="D1202" s="2">
        <f>BILANCA!E198</f>
        <v>33047.339999999997</v>
      </c>
      <c r="E1202" s="2">
        <v>0</v>
      </c>
      <c r="F1202" s="2">
        <v>0</v>
      </c>
      <c r="G1202" s="3">
        <f t="shared" ref="G1202:G1206" si="44">B1202/1000*C1202+B1202/500*D1202</f>
        <v>19897.7376</v>
      </c>
      <c r="H1202" s="3">
        <f t="shared" ref="H1202:H1206" si="45">ABS(C1202-ROUND(C1202,0))+ABS(D1202-ROUND(D1202,0))</f>
        <v>0.70999999999912689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213774.18</v>
      </c>
      <c r="D1203" s="2">
        <f>BILANCA!E199</f>
        <v>53920.86</v>
      </c>
      <c r="E1203" s="2">
        <v>0</v>
      </c>
      <c r="F1203" s="2">
        <v>0</v>
      </c>
      <c r="G1203" s="3">
        <f t="shared" si="44"/>
        <v>62071.868700000006</v>
      </c>
      <c r="H1203" s="3">
        <f t="shared" si="45"/>
        <v>0.319999999992433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750550</v>
      </c>
      <c r="D1206" s="2">
        <f>BILANCA!E202</f>
        <v>2260870.15</v>
      </c>
      <c r="E1206" s="2">
        <v>0</v>
      </c>
      <c r="F1206" s="2">
        <v>0</v>
      </c>
      <c r="G1206" s="3">
        <f t="shared" si="44"/>
        <v>1033368.8988000001</v>
      </c>
      <c r="H1206" s="3">
        <f t="shared" si="45"/>
        <v>0.14999999990686774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365066.65</v>
      </c>
      <c r="D1223" s="2">
        <f>BILANCA!E219</f>
        <v>0</v>
      </c>
      <c r="E1223" s="2">
        <v>0</v>
      </c>
      <c r="F1223" s="2">
        <v>0</v>
      </c>
      <c r="G1223" s="3">
        <f t="shared" si="38"/>
        <v>77759.196450000003</v>
      </c>
      <c r="H1223" s="3">
        <f t="shared" si="41"/>
        <v>0.34999999997671694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365066.65</v>
      </c>
      <c r="D1224" s="2">
        <f>BILANCA!E220</f>
        <v>0</v>
      </c>
      <c r="E1224" s="2">
        <v>0</v>
      </c>
      <c r="F1224" s="2">
        <v>0</v>
      </c>
      <c r="G1224" s="3">
        <f t="shared" si="38"/>
        <v>78124.263099999996</v>
      </c>
      <c r="H1224" s="3">
        <f t="shared" si="41"/>
        <v>0.34999999997671694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365066.65</v>
      </c>
      <c r="D1229" s="2">
        <f>BILANCA!E225</f>
        <v>0</v>
      </c>
      <c r="E1229" s="2">
        <v>0</v>
      </c>
      <c r="F1229" s="2">
        <v>0</v>
      </c>
      <c r="G1229" s="3">
        <f t="shared" si="38"/>
        <v>79949.596350000007</v>
      </c>
      <c r="H1229" s="3">
        <f t="shared" si="41"/>
        <v>0.34999999997671694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413184.88</v>
      </c>
      <c r="D1251" s="2">
        <f>BILANCA!E247</f>
        <v>4544162.51</v>
      </c>
      <c r="E1251" s="2">
        <v>0</v>
      </c>
      <c r="F1251" s="2">
        <v>0</v>
      </c>
      <c r="G1251" s="3">
        <f>B1251/1000*C1251+B1251/500*D1251</f>
        <v>2289863.8858999996</v>
      </c>
      <c r="H1251" s="3">
        <f>ABS(C1251-ROUND(C1251,0))+ABS(D1251-ROUND(D1251,0))</f>
        <v>0.61000000021886081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3273.36</v>
      </c>
      <c r="D1252" s="2">
        <f>BILANCA!E248</f>
        <v>2537.08</v>
      </c>
      <c r="E1252" s="2">
        <v>0</v>
      </c>
      <c r="F1252" s="2">
        <v>0</v>
      </c>
      <c r="G1252" s="3">
        <f t="shared" si="38"/>
        <v>2020.0998399999999</v>
      </c>
      <c r="H1252" s="3">
        <f t="shared" si="41"/>
        <v>0.44000000000005457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2476.4</v>
      </c>
      <c r="D1253" s="2">
        <f>BILANCA!E249</f>
        <v>930.76</v>
      </c>
      <c r="E1253" s="2">
        <v>0</v>
      </c>
      <c r="F1253" s="2">
        <v>0</v>
      </c>
      <c r="G1253" s="3">
        <f t="shared" si="38"/>
        <v>1054.11456</v>
      </c>
      <c r="H1253" s="3">
        <f t="shared" si="41"/>
        <v>0.64000000000010004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796.96</v>
      </c>
      <c r="D1254" s="2">
        <f>BILANCA!E250</f>
        <v>1606.32</v>
      </c>
      <c r="E1254" s="2">
        <v>0</v>
      </c>
      <c r="F1254" s="2">
        <v>0</v>
      </c>
      <c r="G1254" s="3">
        <f t="shared" si="38"/>
        <v>978.3424</v>
      </c>
      <c r="H1254" s="3">
        <f t="shared" si="41"/>
        <v>0.35999999999989996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142608220.99000001</v>
      </c>
      <c r="D1255" s="2">
        <f>BILANCA!E251</f>
        <v>146750071.25</v>
      </c>
      <c r="E1255" s="2">
        <v>0</v>
      </c>
      <c r="F1255" s="2">
        <v>0</v>
      </c>
      <c r="G1255" s="3">
        <f t="shared" si="38"/>
        <v>106846549.05504999</v>
      </c>
      <c r="H1255" s="3">
        <f t="shared" si="41"/>
        <v>0.25999999046325684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136628754.49000001</v>
      </c>
      <c r="D1256" s="2">
        <f>BILANCA!E252</f>
        <v>147659541.00999999</v>
      </c>
      <c r="E1256" s="2">
        <v>0</v>
      </c>
      <c r="F1256" s="2">
        <v>0</v>
      </c>
      <c r="G1256" s="3">
        <f t="shared" si="38"/>
        <v>106259167.78146</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136997853.28</v>
      </c>
      <c r="D1257" s="2">
        <f>BILANCA!E253</f>
        <v>147663583.56999999</v>
      </c>
      <c r="E1257" s="2">
        <v>0</v>
      </c>
      <c r="F1257" s="2">
        <v>0</v>
      </c>
      <c r="G1257" s="3">
        <f t="shared" si="38"/>
        <v>106784280.04373999</v>
      </c>
      <c r="H1257" s="3">
        <f t="shared" si="41"/>
        <v>0.71000000834465027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369098.79</v>
      </c>
      <c r="D1258" s="2">
        <f>BILANCA!E254</f>
        <v>4042.56</v>
      </c>
      <c r="E1258" s="2">
        <v>0</v>
      </c>
      <c r="F1258" s="2">
        <v>0</v>
      </c>
      <c r="G1258" s="3">
        <f t="shared" si="38"/>
        <v>93541.609679999994</v>
      </c>
      <c r="H1258" s="3">
        <f t="shared" si="41"/>
        <v>0.65000000002100933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4097261.9899999984</v>
      </c>
      <c r="D1259" s="2">
        <f>BILANCA!E255</f>
        <v>-7685864.2100000046</v>
      </c>
      <c r="E1259" s="2">
        <v>0</v>
      </c>
      <c r="F1259" s="2">
        <v>0</v>
      </c>
      <c r="G1259" s="3">
        <f t="shared" si="38"/>
        <v>-2807342.1410700027</v>
      </c>
      <c r="H1259" s="3">
        <f t="shared" si="41"/>
        <v>0.2200000062584877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28996335.120000001</v>
      </c>
      <c r="D1260" s="2">
        <f>BILANCA!E256</f>
        <v>17431188.739999998</v>
      </c>
      <c r="E1260" s="2">
        <v>0</v>
      </c>
      <c r="F1260" s="2">
        <v>0</v>
      </c>
      <c r="G1260" s="3">
        <f t="shared" si="38"/>
        <v>15964678.149999999</v>
      </c>
      <c r="H1260" s="3">
        <f t="shared" si="41"/>
        <v>0.38000000268220901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28996335.120000001</v>
      </c>
      <c r="D1261" s="2">
        <f>BILANCA!E257</f>
        <v>17431188.739999998</v>
      </c>
      <c r="E1261" s="2">
        <v>0</v>
      </c>
      <c r="F1261" s="2">
        <v>0</v>
      </c>
      <c r="G1261" s="3">
        <f t="shared" si="38"/>
        <v>16028536.862599999</v>
      </c>
      <c r="H1261" s="3">
        <f t="shared" si="41"/>
        <v>0.38000000268220901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24899073.130000003</v>
      </c>
      <c r="D1264" s="2">
        <f>BILANCA!E260</f>
        <v>25117052.950000003</v>
      </c>
      <c r="E1264" s="2">
        <v>0</v>
      </c>
      <c r="F1264" s="2">
        <v>0</v>
      </c>
      <c r="G1264" s="3">
        <f t="shared" si="38"/>
        <v>19083827.473620001</v>
      </c>
      <c r="H1264" s="3">
        <f t="shared" si="41"/>
        <v>0.17999999970197678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21141602.690000001</v>
      </c>
      <c r="D1266" s="2">
        <f>BILANCA!E262</f>
        <v>22043712.030000001</v>
      </c>
      <c r="E1266" s="2">
        <v>0</v>
      </c>
      <c r="F1266" s="2">
        <v>0</v>
      </c>
      <c r="G1266" s="3">
        <f t="shared" si="38"/>
        <v>16698630.848000001</v>
      </c>
      <c r="H1266" s="3">
        <f t="shared" si="41"/>
        <v>0.33999999985098839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3757470.44</v>
      </c>
      <c r="D1267" s="2">
        <f>BILANCA!E263</f>
        <v>3073340.92</v>
      </c>
      <c r="E1267" s="2">
        <v>0</v>
      </c>
      <c r="F1267" s="2">
        <v>0</v>
      </c>
      <c r="G1267" s="3">
        <f t="shared" si="38"/>
        <v>2545367.1359600001</v>
      </c>
      <c r="H1267" s="3">
        <f t="shared" si="41"/>
        <v>0.52000000001862645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55.53</v>
      </c>
      <c r="D1268" s="2">
        <f>BILANCA!E264</f>
        <v>560588.19999999995</v>
      </c>
      <c r="E1268" s="2">
        <v>0</v>
      </c>
      <c r="F1268" s="2">
        <v>0</v>
      </c>
      <c r="G1268" s="3">
        <f>B1268/1000*C1268+B1268/500*D1268</f>
        <v>289277.83794</v>
      </c>
      <c r="H1268" s="3">
        <f>ABS(C1268-ROUND(C1268,0))+ABS(D1268-ROUND(D1268,0))</f>
        <v>0.66999999995343273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55.53</v>
      </c>
      <c r="D1269" s="2">
        <f>BILANCA!E265</f>
        <v>0</v>
      </c>
      <c r="E1269" s="2">
        <v>0</v>
      </c>
      <c r="F1269" s="2">
        <v>0</v>
      </c>
      <c r="G1269" s="3">
        <f t="shared" ref="G1269:G1277" si="46">B1269/1000*C1269+B1269/500*D1269</f>
        <v>14.38227</v>
      </c>
      <c r="H1269" s="3">
        <f t="shared" ref="H1269:H1277" si="47">ABS(C1269-ROUND(C1269,0))+ABS(D1269-ROUND(D1269,0))</f>
        <v>0.46999999999999886</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316225.8</v>
      </c>
      <c r="E1271" s="2">
        <v>0</v>
      </c>
      <c r="F1271" s="2">
        <v>0</v>
      </c>
      <c r="G1271" s="3">
        <f t="shared" si="46"/>
        <v>165069.8676</v>
      </c>
      <c r="H1271" s="3">
        <f t="shared" si="47"/>
        <v>0.20000000001164153</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244362.4</v>
      </c>
      <c r="E1275" s="2">
        <v>0</v>
      </c>
      <c r="F1275" s="2">
        <v>0</v>
      </c>
      <c r="G1275" s="3">
        <f t="shared" si="46"/>
        <v>129512.072</v>
      </c>
      <c r="H1275" s="3">
        <f t="shared" si="47"/>
        <v>0.39999999999417923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1874918.2</v>
      </c>
      <c r="D1278" s="2">
        <f>BILANCA!E274</f>
        <v>7327174.3399999999</v>
      </c>
      <c r="E1278" s="2">
        <v>0</v>
      </c>
      <c r="F1278" s="2">
        <v>0</v>
      </c>
      <c r="G1278" s="3">
        <f t="shared" si="38"/>
        <v>4429843.5238399999</v>
      </c>
      <c r="H1278" s="3">
        <f t="shared" si="41"/>
        <v>0.53999999980442226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6054.7</v>
      </c>
      <c r="D1279" s="2">
        <f>BILANCA!E275</f>
        <v>2724.96</v>
      </c>
      <c r="E1279" s="2">
        <v>0</v>
      </c>
      <c r="F1279" s="2">
        <v>0</v>
      </c>
      <c r="G1279" s="3">
        <f t="shared" ref="G1279:G1294" si="48">B1279/1000*C1279+B1279/500*D1279</f>
        <v>3094.7427800000005</v>
      </c>
      <c r="H1279" s="3">
        <f t="shared" ref="H1279:H1294" si="49">ABS(C1279-ROUND(C1279,0))+ABS(D1279-ROUND(D1279,0))</f>
        <v>0.34000000000014552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423995.3</v>
      </c>
      <c r="D1281" s="2">
        <f>BILANCA!E277</f>
        <v>5618046.1100000003</v>
      </c>
      <c r="E1281" s="2">
        <v>0</v>
      </c>
      <c r="F1281" s="2">
        <v>0</v>
      </c>
      <c r="G1281" s="3">
        <f t="shared" si="48"/>
        <v>3159883.7179200007</v>
      </c>
      <c r="H1281" s="3">
        <f t="shared" si="49"/>
        <v>0.41000000032363459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39557.46</v>
      </c>
      <c r="E1282" s="2">
        <v>0</v>
      </c>
      <c r="F1282" s="2">
        <v>0</v>
      </c>
      <c r="G1282" s="3">
        <f t="shared" si="48"/>
        <v>21519.258240000003</v>
      </c>
      <c r="H1282" s="3">
        <f t="shared" si="49"/>
        <v>0.45999999999912689</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168671.17</v>
      </c>
      <c r="D1283" s="2">
        <f>BILANCA!E279</f>
        <v>275610.40000000002</v>
      </c>
      <c r="E1283" s="2">
        <v>0</v>
      </c>
      <c r="F1283" s="2">
        <v>0</v>
      </c>
      <c r="G1283" s="3">
        <f t="shared" si="48"/>
        <v>196530.50781000001</v>
      </c>
      <c r="H1283" s="3">
        <f t="shared" si="49"/>
        <v>0.57000000003608875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4414.0200000000004</v>
      </c>
      <c r="D1284" s="2">
        <f>BILANCA!E280</f>
        <v>534261.6</v>
      </c>
      <c r="E1284" s="2">
        <v>0</v>
      </c>
      <c r="F1284" s="2">
        <v>0</v>
      </c>
      <c r="G1284" s="3">
        <f t="shared" si="48"/>
        <v>293984.79827999999</v>
      </c>
      <c r="H1284" s="3">
        <f t="shared" si="49"/>
        <v>0.42000000002371962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512.4</v>
      </c>
      <c r="E1286" s="2">
        <v>0</v>
      </c>
      <c r="F1286" s="2">
        <v>0</v>
      </c>
      <c r="G1286" s="3">
        <f t="shared" si="48"/>
        <v>282.84480000000002</v>
      </c>
      <c r="H1286" s="3">
        <f t="shared" si="49"/>
        <v>0.39999999999997726</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39639.86</v>
      </c>
      <c r="D1287" s="2">
        <f>BILANCA!E283</f>
        <v>4231685.47</v>
      </c>
      <c r="E1287" s="2">
        <v>0</v>
      </c>
      <c r="F1287" s="2">
        <v>0</v>
      </c>
      <c r="G1287" s="3">
        <f t="shared" si="48"/>
        <v>2355333.9916000003</v>
      </c>
      <c r="H1287" s="3">
        <f t="shared" si="49"/>
        <v>0.6099999997386476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211270.25</v>
      </c>
      <c r="D1289" s="2">
        <f>BILANCA!E285</f>
        <v>536418.78</v>
      </c>
      <c r="E1289" s="2">
        <v>0</v>
      </c>
      <c r="F1289" s="2">
        <v>0</v>
      </c>
      <c r="G1289" s="3">
        <f t="shared" si="48"/>
        <v>358266.07899000001</v>
      </c>
      <c r="H1289" s="3">
        <f t="shared" si="49"/>
        <v>0.46999999997206032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77811.98</v>
      </c>
      <c r="D1290" s="2">
        <f>BILANCA!E286</f>
        <v>63795.65</v>
      </c>
      <c r="E1290" s="2">
        <v>0</v>
      </c>
      <c r="F1290" s="2">
        <v>0</v>
      </c>
      <c r="G1290" s="3">
        <f t="shared" si="48"/>
        <v>57512.91840000001</v>
      </c>
      <c r="H1290" s="3">
        <f t="shared" si="49"/>
        <v>0.37000000000261934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49448.27</v>
      </c>
      <c r="D1291" s="2">
        <f>BILANCA!E287</f>
        <v>78110.09</v>
      </c>
      <c r="E1291" s="2">
        <v>0</v>
      </c>
      <c r="F1291" s="2">
        <v>0</v>
      </c>
      <c r="G1291" s="3">
        <f t="shared" si="48"/>
        <v>57792.834450000002</v>
      </c>
      <c r="H1291" s="3">
        <f t="shared" si="49"/>
        <v>0.35999999999330612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250367.71</v>
      </c>
      <c r="D1292" s="2">
        <f>BILANCA!E288</f>
        <v>333690.19</v>
      </c>
      <c r="E1292" s="2">
        <v>0</v>
      </c>
      <c r="F1292" s="2">
        <v>0</v>
      </c>
      <c r="G1292" s="3">
        <f t="shared" si="48"/>
        <v>258804.96137999999</v>
      </c>
      <c r="H1292" s="3">
        <f t="shared" si="49"/>
        <v>0.48000000001047738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1064575.27</v>
      </c>
      <c r="D1293" s="2">
        <f>BILANCA!E289</f>
        <v>1229826.1200000001</v>
      </c>
      <c r="E1293" s="2">
        <v>0</v>
      </c>
      <c r="F1293" s="2">
        <v>0</v>
      </c>
      <c r="G1293" s="3">
        <f t="shared" si="48"/>
        <v>997356.38532999996</v>
      </c>
      <c r="H1293" s="3">
        <f t="shared" si="49"/>
        <v>0.39000000013038516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2664.97</v>
      </c>
      <c r="D1294" s="2">
        <f>BILANCA!E290</f>
        <v>981.22</v>
      </c>
      <c r="E1294" s="2">
        <v>0</v>
      </c>
      <c r="F1294" s="2">
        <v>0</v>
      </c>
      <c r="G1294" s="3">
        <f t="shared" si="48"/>
        <v>1314.18444</v>
      </c>
      <c r="H1294" s="3">
        <f t="shared" si="49"/>
        <v>0.25000000000022737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7341.84</v>
      </c>
      <c r="D1295" s="2">
        <f>BILANCA!E291</f>
        <v>9808.31</v>
      </c>
      <c r="E1295" s="2">
        <v>0</v>
      </c>
      <c r="F1295" s="2">
        <v>0</v>
      </c>
      <c r="G1295" s="3">
        <f t="shared" si="38"/>
        <v>7683.1610999999994</v>
      </c>
      <c r="H1295" s="3">
        <f t="shared" si="41"/>
        <v>0.46999999999934516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7341.84</v>
      </c>
      <c r="D1297" s="2">
        <f>BILANCA!E293</f>
        <v>9808.31</v>
      </c>
      <c r="E1297" s="2">
        <v>0</v>
      </c>
      <c r="F1297" s="2">
        <v>0</v>
      </c>
      <c r="G1297" s="3">
        <f t="shared" si="50"/>
        <v>7737.078019999999</v>
      </c>
      <c r="H1297" s="3">
        <f t="shared" si="51"/>
        <v>0.46999999999934516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22943062.640000001</v>
      </c>
      <c r="D1301" s="2">
        <f>BILANCA!E297</f>
        <v>97034800.180000007</v>
      </c>
      <c r="E1301" s="2">
        <v>0</v>
      </c>
      <c r="F1301" s="2">
        <v>0</v>
      </c>
      <c r="G1301" s="3">
        <f t="shared" si="38"/>
        <v>63150684.932999998</v>
      </c>
      <c r="H1301" s="3">
        <f t="shared" si="41"/>
        <v>0.54000000655651093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22943062.640000001</v>
      </c>
      <c r="D1302" s="2">
        <f>BILANCA!E298</f>
        <v>97034800.180000007</v>
      </c>
      <c r="E1302" s="2">
        <v>0</v>
      </c>
      <c r="F1302" s="2">
        <v>0</v>
      </c>
      <c r="G1302" s="3">
        <f t="shared" si="38"/>
        <v>63367697.596000001</v>
      </c>
      <c r="H1302" s="3">
        <f t="shared" si="41"/>
        <v>0.54000000655651093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23661.48</v>
      </c>
      <c r="D1304" s="2">
        <f>BILANCA!E301</f>
        <v>11172.01</v>
      </c>
      <c r="E1304" s="2">
        <v>0</v>
      </c>
      <c r="F1304" s="2">
        <v>0</v>
      </c>
      <c r="G1304" s="3">
        <f t="shared" si="38"/>
        <v>13525.616999999998</v>
      </c>
      <c r="H1304" s="3">
        <f t="shared" si="41"/>
        <v>0.48999999999978172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326213.38</v>
      </c>
      <c r="D1305" s="2">
        <f>BILANCA!E302</f>
        <v>1244202.01</v>
      </c>
      <c r="E1305" s="2">
        <v>0</v>
      </c>
      <c r="F1305" s="2">
        <v>0</v>
      </c>
      <c r="G1305" s="3">
        <f t="shared" si="38"/>
        <v>830312.13299999991</v>
      </c>
      <c r="H1305" s="3">
        <f t="shared" si="41"/>
        <v>0.39000000001396984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1759870.82</v>
      </c>
      <c r="D1306" s="2">
        <f>BILANCA!E303</f>
        <v>6115442.5800000001</v>
      </c>
      <c r="E1306" s="2">
        <v>0</v>
      </c>
      <c r="F1306" s="2">
        <v>0</v>
      </c>
      <c r="G1306" s="3">
        <f t="shared" si="38"/>
        <v>4141263.7700799997</v>
      </c>
      <c r="H1306" s="3">
        <f t="shared" si="41"/>
        <v>0.59999999986030161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5962.43</v>
      </c>
      <c r="D1309" s="2">
        <f>BILANCA!E306</f>
        <v>5179.71</v>
      </c>
      <c r="E1309" s="2">
        <v>0</v>
      </c>
      <c r="F1309" s="2">
        <v>0</v>
      </c>
      <c r="G1309" s="3">
        <f t="shared" si="52"/>
        <v>4880.23315</v>
      </c>
      <c r="H1309" s="3">
        <f t="shared" si="41"/>
        <v>0.72000000000025466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142975.28</v>
      </c>
      <c r="D1311" s="2">
        <f>BILANCA!E308</f>
        <v>205661.17</v>
      </c>
      <c r="E1311" s="2">
        <v>0</v>
      </c>
      <c r="F1311" s="2">
        <v>0</v>
      </c>
      <c r="G1311" s="3">
        <f t="shared" si="52"/>
        <v>166843.58361999999</v>
      </c>
      <c r="H1311" s="3">
        <f t="shared" si="41"/>
        <v>0.45000000001164153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45935.43</v>
      </c>
      <c r="D1312" s="2">
        <f>BILANCA!E309</f>
        <v>49586.16</v>
      </c>
      <c r="E1312" s="2">
        <v>0</v>
      </c>
      <c r="F1312" s="2">
        <v>0</v>
      </c>
      <c r="G1312" s="3">
        <f t="shared" si="52"/>
        <v>43822.540500000003</v>
      </c>
      <c r="H1312" s="3">
        <f t="shared" si="41"/>
        <v>0.5900000000037835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77850.58</v>
      </c>
      <c r="D1314" s="2">
        <f>BILANCA!E311</f>
        <v>67682.87</v>
      </c>
      <c r="E1314" s="2">
        <v>0</v>
      </c>
      <c r="F1314" s="2">
        <v>0</v>
      </c>
      <c r="G1314" s="3">
        <f t="shared" si="52"/>
        <v>64817.761279999999</v>
      </c>
      <c r="H1314" s="3">
        <f t="shared" si="41"/>
        <v>0.55000000000291038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1071699.67</v>
      </c>
      <c r="D1339" s="2">
        <f>BILANCA!E336</f>
        <v>871209.04</v>
      </c>
      <c r="E1339" s="2">
        <v>0</v>
      </c>
      <c r="F1339" s="2">
        <v>0</v>
      </c>
      <c r="G1339" s="3">
        <f t="shared" si="52"/>
        <v>925844.73975000007</v>
      </c>
      <c r="H1339" s="3">
        <f t="shared" si="41"/>
        <v>0.37000000011175871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6353089.0099999998</v>
      </c>
      <c r="D1340" s="2">
        <f>BILANCA!E337</f>
        <v>7421604.5199999996</v>
      </c>
      <c r="E1340" s="2">
        <v>0</v>
      </c>
      <c r="F1340" s="2">
        <v>0</v>
      </c>
      <c r="G1340" s="3">
        <f t="shared" si="52"/>
        <v>6994778.3564999998</v>
      </c>
      <c r="H1340" s="3">
        <f t="shared" si="41"/>
        <v>0.49000000022351742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2175.6799999999998</v>
      </c>
      <c r="D1341" s="2">
        <f>BILANCA!E338</f>
        <v>8325.7800000000007</v>
      </c>
      <c r="E1341" s="2">
        <v>0</v>
      </c>
      <c r="F1341" s="2">
        <v>0</v>
      </c>
      <c r="G1341" s="3">
        <f t="shared" si="52"/>
        <v>6231.8164400000014</v>
      </c>
      <c r="H1341" s="3">
        <f t="shared" si="41"/>
        <v>0.53999999999950887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999687.87</v>
      </c>
      <c r="D1342" s="2">
        <f>BILANCA!E339</f>
        <v>2339512.5699999998</v>
      </c>
      <c r="E1342" s="2">
        <v>0</v>
      </c>
      <c r="F1342" s="2">
        <v>0</v>
      </c>
      <c r="G1342" s="3">
        <f t="shared" si="52"/>
        <v>1885332.7193200001</v>
      </c>
      <c r="H1342" s="3">
        <f t="shared" si="41"/>
        <v>0.56000000017229468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284731.89</v>
      </c>
      <c r="D1345" s="2">
        <f>BILANCA!E342</f>
        <v>0</v>
      </c>
      <c r="E1345" s="2">
        <v>0</v>
      </c>
      <c r="F1345" s="2">
        <v>0</v>
      </c>
      <c r="G1345" s="3">
        <f t="shared" si="52"/>
        <v>95385.183150000012</v>
      </c>
      <c r="H1345" s="3">
        <f t="shared" si="41"/>
        <v>0.10999999998603016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80334.759999999995</v>
      </c>
      <c r="D1346" s="2">
        <f>BILANCA!E343</f>
        <v>0</v>
      </c>
      <c r="E1346" s="2">
        <v>0</v>
      </c>
      <c r="F1346" s="2">
        <v>0</v>
      </c>
      <c r="G1346" s="3">
        <f t="shared" si="52"/>
        <v>26992.479360000001</v>
      </c>
      <c r="H1346" s="3">
        <f t="shared" si="41"/>
        <v>0.24000000000523869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116813.61</v>
      </c>
      <c r="D1347" s="2">
        <f>BILANCA!E344</f>
        <v>38734.39</v>
      </c>
      <c r="E1347" s="2">
        <v>0</v>
      </c>
      <c r="F1347" s="2">
        <v>0</v>
      </c>
      <c r="G1347" s="3">
        <f t="shared" si="52"/>
        <v>65473.165430000008</v>
      </c>
      <c r="H1347" s="3">
        <f t="shared" si="41"/>
        <v>0.77999999999883585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94.17</v>
      </c>
      <c r="D1368" s="2">
        <f>BILANCA!E365</f>
        <v>16041.71</v>
      </c>
      <c r="E1368" s="2">
        <v>0</v>
      </c>
      <c r="F1368" s="2">
        <v>0</v>
      </c>
      <c r="G1368" s="3">
        <f t="shared" si="57"/>
        <v>11519.577219999999</v>
      </c>
      <c r="H1368" s="3">
        <f t="shared" si="58"/>
        <v>0.46000000000087482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331196.90000000002</v>
      </c>
      <c r="D1369" s="2">
        <f>BILANCA!E366</f>
        <v>380262.59</v>
      </c>
      <c r="E1369" s="2">
        <v>0</v>
      </c>
      <c r="F1369" s="2">
        <v>0</v>
      </c>
      <c r="G1369" s="3">
        <f t="shared" si="57"/>
        <v>391928.22672000004</v>
      </c>
      <c r="H1369" s="3">
        <f t="shared" si="58"/>
        <v>0.50999999995110556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81808.570000000007</v>
      </c>
      <c r="D1370" s="2">
        <f>BILANCA!E367</f>
        <v>586908.65</v>
      </c>
      <c r="E1370" s="2">
        <v>0</v>
      </c>
      <c r="F1370" s="2">
        <v>0</v>
      </c>
      <c r="G1370" s="3">
        <f t="shared" si="57"/>
        <v>452025.31319999998</v>
      </c>
      <c r="H1370" s="3">
        <f t="shared" si="58"/>
        <v>0.77999999996973202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670.15</v>
      </c>
      <c r="E1371" s="2">
        <v>0</v>
      </c>
      <c r="F1371" s="2">
        <v>0</v>
      </c>
      <c r="G1371" s="3">
        <f t="shared" si="57"/>
        <v>483.84829999999999</v>
      </c>
      <c r="H1371" s="3">
        <f t="shared" si="58"/>
        <v>0.14999999999997726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167439.19</v>
      </c>
      <c r="E1373" s="2">
        <v>0</v>
      </c>
      <c r="F1373" s="2">
        <v>0</v>
      </c>
      <c r="G1373" s="3">
        <f t="shared" si="59"/>
        <v>121560.85193999999</v>
      </c>
      <c r="H1373" s="3">
        <f t="shared" si="60"/>
        <v>0.19000000000232831</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3339222.52</v>
      </c>
      <c r="E1374" s="2">
        <v>0</v>
      </c>
      <c r="F1374" s="2">
        <v>0</v>
      </c>
      <c r="G1374" s="3">
        <f t="shared" si="59"/>
        <v>2430953.99456</v>
      </c>
      <c r="H1374" s="3">
        <f t="shared" si="60"/>
        <v>0.47999999998137355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85.24</v>
      </c>
      <c r="D1383" s="2">
        <f>BILANCA!E380</f>
        <v>53617.7</v>
      </c>
      <c r="E1383" s="2">
        <v>0</v>
      </c>
      <c r="F1383" s="2">
        <v>0</v>
      </c>
      <c r="G1383" s="3">
        <f t="shared" si="59"/>
        <v>40030.598720000002</v>
      </c>
      <c r="H1383" s="3">
        <f t="shared" si="60"/>
        <v>0.54000000000290527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313847.06</v>
      </c>
      <c r="D1384" s="2">
        <f>BILANCA!E381</f>
        <v>49669.43</v>
      </c>
      <c r="E1384" s="2">
        <v>0</v>
      </c>
      <c r="F1384" s="2">
        <v>0</v>
      </c>
      <c r="G1384" s="3">
        <f t="shared" si="59"/>
        <v>154531.53407999998</v>
      </c>
      <c r="H1384" s="3">
        <f t="shared" si="60"/>
        <v>0.48999999999796273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359.81</v>
      </c>
      <c r="D1387" s="2">
        <f>BILANCA!E384</f>
        <v>544570.56000000006</v>
      </c>
      <c r="E1387" s="2">
        <v>0</v>
      </c>
      <c r="F1387" s="2">
        <v>0</v>
      </c>
      <c r="G1387" s="3">
        <f t="shared" si="59"/>
        <v>410741.85061000008</v>
      </c>
      <c r="H1387" s="3">
        <f t="shared" si="60"/>
        <v>0.62999999994411837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43599.55</v>
      </c>
      <c r="E1388" s="2">
        <v>0</v>
      </c>
      <c r="F1388" s="2">
        <v>0</v>
      </c>
      <c r="G1388" s="3">
        <f t="shared" si="59"/>
        <v>32961.2598</v>
      </c>
      <c r="H1388" s="3">
        <f t="shared" si="60"/>
        <v>0.44999999999708962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11918209.23</v>
      </c>
      <c r="D1390" s="2">
        <f>BILANCA!E387</f>
        <v>10957689.99</v>
      </c>
      <c r="E1390" s="2">
        <v>0</v>
      </c>
      <c r="F1390" s="2">
        <v>0</v>
      </c>
      <c r="G1390" s="3">
        <f t="shared" ref="G1390:G1399" si="61">B1390/1000*C1390+B1390/500*D1390</f>
        <v>12856763.899800001</v>
      </c>
      <c r="H1390" s="3">
        <f t="shared" ref="H1390:H1399" si="62">ABS(C1390-ROUND(C1390,0))+ABS(D1390-ROUND(D1390,0))</f>
        <v>0.24000000022351742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22321.96</v>
      </c>
      <c r="E1391" s="2">
        <v>0</v>
      </c>
      <c r="F1391" s="2">
        <v>0</v>
      </c>
      <c r="G1391" s="3">
        <f t="shared" si="61"/>
        <v>17009.33352</v>
      </c>
      <c r="H1391" s="3">
        <f t="shared" si="62"/>
        <v>4.0000000000873115E-2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86901.97</v>
      </c>
      <c r="D1392" s="2">
        <f>BILANCA!E389</f>
        <v>85936</v>
      </c>
      <c r="E1392" s="2">
        <v>0</v>
      </c>
      <c r="F1392" s="2">
        <v>0</v>
      </c>
      <c r="G1392" s="3">
        <f t="shared" si="61"/>
        <v>98851.656540000011</v>
      </c>
      <c r="H1392" s="3">
        <f t="shared" si="62"/>
        <v>2.9999999998835847E-2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4164117.94</v>
      </c>
      <c r="D1394" s="2">
        <f>BILANCA!E391</f>
        <v>1503873.21</v>
      </c>
      <c r="E1394" s="2">
        <v>0</v>
      </c>
      <c r="F1394" s="2">
        <v>0</v>
      </c>
      <c r="G1394" s="3">
        <f t="shared" si="61"/>
        <v>2753995.9142399998</v>
      </c>
      <c r="H1394" s="3">
        <f t="shared" si="62"/>
        <v>0.27000000001862645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347422.2</v>
      </c>
      <c r="D1395" s="2">
        <f>BILANCA!E392</f>
        <v>380602.67</v>
      </c>
      <c r="E1395" s="2">
        <v>0</v>
      </c>
      <c r="F1395" s="2">
        <v>0</v>
      </c>
      <c r="G1395" s="3">
        <f t="shared" si="61"/>
        <v>426821.6029</v>
      </c>
      <c r="H1395" s="3">
        <f t="shared" si="62"/>
        <v>0.53000000002793968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1907445.69</v>
      </c>
      <c r="D1396" s="2">
        <f>BILANCA!E393</f>
        <v>2122213</v>
      </c>
      <c r="E1396" s="2">
        <v>0</v>
      </c>
      <c r="F1396" s="2">
        <v>0</v>
      </c>
      <c r="G1396" s="3">
        <f t="shared" si="61"/>
        <v>2374622.4723399999</v>
      </c>
      <c r="H1396" s="3">
        <f t="shared" si="62"/>
        <v>0.31000000005587935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159852</v>
      </c>
      <c r="E1397" s="2">
        <v>0</v>
      </c>
      <c r="F1397" s="2">
        <v>0</v>
      </c>
      <c r="G1397" s="3">
        <f t="shared" si="61"/>
        <v>123725.448</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3172.96</v>
      </c>
      <c r="D1399" s="2">
        <f>BILANCA!E396</f>
        <v>71776953.030000001</v>
      </c>
      <c r="E1399" s="2">
        <v>0</v>
      </c>
      <c r="F1399" s="2">
        <v>0</v>
      </c>
      <c r="G1399" s="3">
        <f t="shared" si="61"/>
        <v>55843703.738779999</v>
      </c>
      <c r="H1399" s="3">
        <f t="shared" si="62"/>
        <v>7.0000001192056516E-2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4515792.6500000004</v>
      </c>
      <c r="D1400" s="14">
        <f>BILANCA!E397</f>
        <v>10025358.32</v>
      </c>
      <c r="E1400" s="14">
        <v>0</v>
      </c>
      <c r="F1400" s="14">
        <v>0</v>
      </c>
      <c r="G1400" s="15">
        <f t="shared" si="52"/>
        <v>9580938.6231000014</v>
      </c>
      <c r="H1400" s="15">
        <f t="shared" si="41"/>
        <v>0.66999999992549419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5407878.4399999995</v>
      </c>
      <c r="D1401" s="7">
        <f>'RAS-funkcijski'!E5</f>
        <v>6880718.4900000002</v>
      </c>
      <c r="E1401" s="7">
        <v>0</v>
      </c>
      <c r="F1401" s="7">
        <v>0</v>
      </c>
      <c r="G1401" s="8">
        <f t="shared" si="52"/>
        <v>19169.315419999999</v>
      </c>
      <c r="H1401" s="8">
        <f t="shared" si="41"/>
        <v>0.92999999970197678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5369469.9899999993</v>
      </c>
      <c r="D1402" s="2">
        <f>'RAS-funkcijski'!E6</f>
        <v>6812330.4199999999</v>
      </c>
      <c r="E1402" s="2">
        <v>0</v>
      </c>
      <c r="F1402" s="2">
        <v>0</v>
      </c>
      <c r="G1402" s="3">
        <f t="shared" si="52"/>
        <v>37988.261660000004</v>
      </c>
      <c r="H1402" s="3">
        <f t="shared" si="41"/>
        <v>0.43000000063329935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5195998.6399999997</v>
      </c>
      <c r="D1403" s="2">
        <f>'RAS-funkcijski'!E7</f>
        <v>6719667.1799999997</v>
      </c>
      <c r="E1403" s="2">
        <v>0</v>
      </c>
      <c r="F1403" s="2">
        <v>0</v>
      </c>
      <c r="G1403" s="3">
        <f t="shared" si="52"/>
        <v>55905.999000000003</v>
      </c>
      <c r="H1403" s="3">
        <f t="shared" si="41"/>
        <v>0.5400000000372529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173471.35</v>
      </c>
      <c r="D1405" s="2">
        <f>'RAS-funkcijski'!E9</f>
        <v>92663.24</v>
      </c>
      <c r="E1405" s="2">
        <v>0</v>
      </c>
      <c r="F1405" s="2">
        <v>0</v>
      </c>
      <c r="G1405" s="3">
        <f t="shared" si="52"/>
        <v>1793.9891500000001</v>
      </c>
      <c r="H1405" s="3">
        <f t="shared" si="41"/>
        <v>0.59000000001105946</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38408.449999999997</v>
      </c>
      <c r="D1409" s="2">
        <f>'RAS-funkcijski'!E13</f>
        <v>68388.070000000007</v>
      </c>
      <c r="E1409" s="2">
        <v>0</v>
      </c>
      <c r="F1409" s="2">
        <v>0</v>
      </c>
      <c r="G1409" s="3">
        <f t="shared" si="52"/>
        <v>1576.66131</v>
      </c>
      <c r="H1409" s="3">
        <f t="shared" si="41"/>
        <v>0.52000000000407454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38408.449999999997</v>
      </c>
      <c r="D1410" s="2">
        <f>'RAS-funkcijski'!E14</f>
        <v>68388.070000000007</v>
      </c>
      <c r="E1410" s="2">
        <v>0</v>
      </c>
      <c r="F1410" s="2">
        <v>0</v>
      </c>
      <c r="G1410" s="3">
        <f t="shared" si="52"/>
        <v>1751.8459</v>
      </c>
      <c r="H1410" s="3">
        <f t="shared" si="41"/>
        <v>0.52000000000407454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47707.27</v>
      </c>
      <c r="D1418" s="2">
        <f>'RAS-funkcijski'!E22</f>
        <v>53712.42</v>
      </c>
      <c r="E1418" s="2">
        <v>0</v>
      </c>
      <c r="F1418" s="2">
        <v>0</v>
      </c>
      <c r="G1418" s="3">
        <f t="shared" si="52"/>
        <v>2792.3779799999998</v>
      </c>
      <c r="H1418" s="3">
        <f t="shared" si="41"/>
        <v>0.68999999999505235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47707.27</v>
      </c>
      <c r="D1420" s="2">
        <f>'RAS-funkcijski'!E24</f>
        <v>53712.42</v>
      </c>
      <c r="E1420" s="2">
        <v>0</v>
      </c>
      <c r="F1420" s="2">
        <v>0</v>
      </c>
      <c r="G1420" s="3">
        <f t="shared" si="52"/>
        <v>3102.6421999999998</v>
      </c>
      <c r="H1420" s="3">
        <f t="shared" si="41"/>
        <v>0.68999999999505235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231825.54</v>
      </c>
      <c r="D1424" s="2">
        <f>'RAS-funkcijski'!E28</f>
        <v>320565.98</v>
      </c>
      <c r="E1424" s="2">
        <v>0</v>
      </c>
      <c r="F1424" s="2">
        <v>0</v>
      </c>
      <c r="G1424" s="3">
        <f t="shared" si="52"/>
        <v>20950.98</v>
      </c>
      <c r="H1424" s="3">
        <f t="shared" si="41"/>
        <v>0.48000000001047738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180000</v>
      </c>
      <c r="D1426" s="2">
        <f>'RAS-funkcijski'!E30</f>
        <v>226620.5</v>
      </c>
      <c r="E1426" s="2">
        <v>0</v>
      </c>
      <c r="F1426" s="2">
        <v>0</v>
      </c>
      <c r="G1426" s="3">
        <f t="shared" si="52"/>
        <v>16464.266</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32761.64</v>
      </c>
      <c r="D1429" s="2">
        <f>'RAS-funkcijski'!E33</f>
        <v>74047.13</v>
      </c>
      <c r="E1429" s="2">
        <v>0</v>
      </c>
      <c r="F1429" s="2">
        <v>0</v>
      </c>
      <c r="G1429" s="3">
        <f t="shared" si="52"/>
        <v>5244.8211000000001</v>
      </c>
      <c r="H1429" s="3">
        <f t="shared" si="41"/>
        <v>0.49000000000523869</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19063.900000000001</v>
      </c>
      <c r="D1430" s="2">
        <f>'RAS-funkcijski'!E34</f>
        <v>19898.349999999999</v>
      </c>
      <c r="E1430" s="2">
        <v>0</v>
      </c>
      <c r="F1430" s="2">
        <v>0</v>
      </c>
      <c r="G1430" s="3">
        <f t="shared" si="52"/>
        <v>1765.8179999999998</v>
      </c>
      <c r="H1430" s="3">
        <f t="shared" si="41"/>
        <v>0.44999999999708962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4373352.54</v>
      </c>
      <c r="D1431" s="2">
        <f>'RAS-funkcijski'!E35</f>
        <v>8079032.6499999994</v>
      </c>
      <c r="E1431" s="2">
        <v>0</v>
      </c>
      <c r="F1431" s="2">
        <v>0</v>
      </c>
      <c r="G1431" s="3">
        <f t="shared" si="52"/>
        <v>636473.95304000005</v>
      </c>
      <c r="H1431" s="3">
        <f t="shared" si="41"/>
        <v>0.81000000052154064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324215.67999999999</v>
      </c>
      <c r="D1432" s="2">
        <f>'RAS-funkcijski'!E36</f>
        <v>853989</v>
      </c>
      <c r="E1432" s="2">
        <v>0</v>
      </c>
      <c r="F1432" s="2">
        <v>0</v>
      </c>
      <c r="G1432" s="3">
        <f t="shared" si="52"/>
        <v>65030.197760000003</v>
      </c>
      <c r="H1432" s="3">
        <f t="shared" si="41"/>
        <v>0.32000000000698492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307717.98</v>
      </c>
      <c r="D1433" s="2">
        <f>'RAS-funkcijski'!E37</f>
        <v>834108.82</v>
      </c>
      <c r="E1433" s="2">
        <v>0</v>
      </c>
      <c r="F1433" s="2">
        <v>0</v>
      </c>
      <c r="G1433" s="3">
        <f t="shared" si="52"/>
        <v>65205.875459999996</v>
      </c>
      <c r="H1433" s="3">
        <f t="shared" si="41"/>
        <v>0.20000000006984919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16497.7</v>
      </c>
      <c r="D1434" s="2">
        <f>'RAS-funkcijski'!E38</f>
        <v>19880.18</v>
      </c>
      <c r="E1434" s="2">
        <v>0</v>
      </c>
      <c r="F1434" s="2">
        <v>0</v>
      </c>
      <c r="G1434" s="3">
        <f t="shared" si="52"/>
        <v>1912.7740400000002</v>
      </c>
      <c r="H1434" s="3">
        <f t="shared" si="41"/>
        <v>0.47999999999956344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373508.52999999997</v>
      </c>
      <c r="D1435" s="2">
        <f>'RAS-funkcijski'!E39</f>
        <v>429660.47</v>
      </c>
      <c r="E1435" s="2">
        <v>0</v>
      </c>
      <c r="F1435" s="2">
        <v>0</v>
      </c>
      <c r="G1435" s="3">
        <f t="shared" si="52"/>
        <v>43149.031450000002</v>
      </c>
      <c r="H1435" s="3">
        <f t="shared" si="41"/>
        <v>0.94000000000232831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325722.42</v>
      </c>
      <c r="D1436" s="2">
        <f>'RAS-funkcijski'!E40</f>
        <v>374054.92</v>
      </c>
      <c r="E1436" s="2">
        <v>0</v>
      </c>
      <c r="F1436" s="2">
        <v>0</v>
      </c>
      <c r="G1436" s="3">
        <f t="shared" si="52"/>
        <v>38657.961359999994</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47786.11</v>
      </c>
      <c r="D1438" s="2">
        <f>'RAS-funkcijski'!E42</f>
        <v>55605.55</v>
      </c>
      <c r="E1438" s="2">
        <v>0</v>
      </c>
      <c r="F1438" s="2">
        <v>0</v>
      </c>
      <c r="G1438" s="3">
        <f t="shared" si="52"/>
        <v>6041.8939800000007</v>
      </c>
      <c r="H1438" s="3">
        <f t="shared" si="41"/>
        <v>0.55999999999767169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114911.59</v>
      </c>
      <c r="D1439" s="2">
        <f>'RAS-funkcijski'!E43</f>
        <v>64829.63</v>
      </c>
      <c r="E1439" s="2">
        <v>0</v>
      </c>
      <c r="F1439" s="2">
        <v>0</v>
      </c>
      <c r="G1439" s="3">
        <f t="shared" si="52"/>
        <v>9538.2631499999989</v>
      </c>
      <c r="H1439" s="3">
        <f t="shared" si="41"/>
        <v>0.7800000000061118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114911.59</v>
      </c>
      <c r="D1445" s="2">
        <f>'RAS-funkcijski'!E49</f>
        <v>64829.63</v>
      </c>
      <c r="E1445" s="2">
        <v>0</v>
      </c>
      <c r="F1445" s="2">
        <v>0</v>
      </c>
      <c r="G1445" s="3">
        <f t="shared" si="52"/>
        <v>11005.688249999999</v>
      </c>
      <c r="H1445" s="3">
        <f t="shared" si="63"/>
        <v>0.7800000000061118</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267737.06</v>
      </c>
      <c r="D1446" s="2">
        <f>'RAS-funkcijski'!E50</f>
        <v>335750.94</v>
      </c>
      <c r="E1446" s="2">
        <v>0</v>
      </c>
      <c r="F1446" s="2">
        <v>0</v>
      </c>
      <c r="G1446" s="3">
        <f t="shared" si="52"/>
        <v>43204.991239999996</v>
      </c>
      <c r="H1446" s="3">
        <f t="shared" si="63"/>
        <v>0.11999999999534339</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267737.06</v>
      </c>
      <c r="D1449" s="2">
        <f>'RAS-funkcijski'!E53</f>
        <v>335750.94</v>
      </c>
      <c r="E1449" s="2">
        <v>0</v>
      </c>
      <c r="F1449" s="2">
        <v>0</v>
      </c>
      <c r="G1449" s="3">
        <f t="shared" si="52"/>
        <v>46022.708060000004</v>
      </c>
      <c r="H1449" s="3">
        <f t="shared" si="63"/>
        <v>0.11999999999534339</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561869.55999999994</v>
      </c>
      <c r="D1450" s="2">
        <f>'RAS-funkcijski'!E54</f>
        <v>143297.76</v>
      </c>
      <c r="E1450" s="2">
        <v>0</v>
      </c>
      <c r="F1450" s="2">
        <v>0</v>
      </c>
      <c r="G1450" s="3">
        <f t="shared" si="52"/>
        <v>42423.254000000001</v>
      </c>
      <c r="H1450" s="3">
        <f t="shared" si="63"/>
        <v>0.68000000005122274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552486.96</v>
      </c>
      <c r="D1451" s="2">
        <f>'RAS-funkcijski'!E55</f>
        <v>133125</v>
      </c>
      <c r="E1451" s="2">
        <v>0</v>
      </c>
      <c r="F1451" s="2">
        <v>0</v>
      </c>
      <c r="G1451" s="3">
        <f t="shared" si="52"/>
        <v>41755.584959999993</v>
      </c>
      <c r="H1451" s="3">
        <f t="shared" si="63"/>
        <v>4.0000000037252903E-2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663.61</v>
      </c>
      <c r="D1453" s="2">
        <f>'RAS-funkcijski'!E57</f>
        <v>0</v>
      </c>
      <c r="E1453" s="2">
        <v>0</v>
      </c>
      <c r="F1453" s="2">
        <v>0</v>
      </c>
      <c r="G1453" s="3">
        <f t="shared" si="52"/>
        <v>35.171329999999998</v>
      </c>
      <c r="H1453" s="3">
        <f t="shared" si="63"/>
        <v>0.38999999999998636</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8718.99</v>
      </c>
      <c r="D1454" s="2">
        <f>'RAS-funkcijski'!E58</f>
        <v>10172.76</v>
      </c>
      <c r="E1454" s="2">
        <v>0</v>
      </c>
      <c r="F1454" s="2">
        <v>0</v>
      </c>
      <c r="G1454" s="3">
        <f t="shared" si="52"/>
        <v>1569.4835399999999</v>
      </c>
      <c r="H1454" s="3">
        <f t="shared" si="63"/>
        <v>0.25</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1998704.1400000001</v>
      </c>
      <c r="D1457" s="2">
        <f>'RAS-funkcijski'!E61</f>
        <v>5494723.1799999997</v>
      </c>
      <c r="E1457" s="2">
        <v>0</v>
      </c>
      <c r="F1457" s="2">
        <v>0</v>
      </c>
      <c r="G1457" s="3">
        <f t="shared" si="52"/>
        <v>740324.57850000006</v>
      </c>
      <c r="H1457" s="3">
        <f t="shared" si="63"/>
        <v>0.31999999983236194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180228.59</v>
      </c>
      <c r="D1458" s="2">
        <f>'RAS-funkcijski'!E62</f>
        <v>0</v>
      </c>
      <c r="E1458" s="2">
        <v>0</v>
      </c>
      <c r="F1458" s="2">
        <v>0</v>
      </c>
      <c r="G1458" s="3">
        <f t="shared" si="52"/>
        <v>10453.25822</v>
      </c>
      <c r="H1458" s="3">
        <f t="shared" si="63"/>
        <v>0.41000000000349246</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776252.24</v>
      </c>
      <c r="D1460" s="2">
        <f>'RAS-funkcijski'!E64</f>
        <v>3840969.86</v>
      </c>
      <c r="E1460" s="2">
        <v>0</v>
      </c>
      <c r="F1460" s="2">
        <v>0</v>
      </c>
      <c r="G1460" s="3">
        <f t="shared" si="52"/>
        <v>507491.51759999996</v>
      </c>
      <c r="H1460" s="3">
        <f t="shared" si="63"/>
        <v>0.38000000012107193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1042223.31</v>
      </c>
      <c r="D1461" s="2">
        <f>'RAS-funkcijski'!E65</f>
        <v>1653753.32</v>
      </c>
      <c r="E1461" s="2">
        <v>0</v>
      </c>
      <c r="F1461" s="2">
        <v>0</v>
      </c>
      <c r="G1461" s="3">
        <f t="shared" si="52"/>
        <v>265333.52695000003</v>
      </c>
      <c r="H1461" s="3">
        <f t="shared" si="63"/>
        <v>0.63000000012107193</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551901.78</v>
      </c>
      <c r="D1462" s="2">
        <f>'RAS-funkcijski'!E66</f>
        <v>550298.39</v>
      </c>
      <c r="E1462" s="2">
        <v>0</v>
      </c>
      <c r="F1462" s="2">
        <v>0</v>
      </c>
      <c r="G1462" s="3">
        <f t="shared" si="52"/>
        <v>102454.91072000001</v>
      </c>
      <c r="H1462" s="3">
        <f t="shared" si="63"/>
        <v>0.60999999998603016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198688.23</v>
      </c>
      <c r="D1463" s="2">
        <f>'RAS-funkcijski'!E67</f>
        <v>189325</v>
      </c>
      <c r="E1463" s="2">
        <v>0</v>
      </c>
      <c r="F1463" s="2">
        <v>0</v>
      </c>
      <c r="G1463" s="3">
        <f t="shared" si="52"/>
        <v>36372.308490000003</v>
      </c>
      <c r="H1463" s="3">
        <f t="shared" si="63"/>
        <v>0.23000000001047738</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24613.51</v>
      </c>
      <c r="D1464" s="2">
        <f>'RAS-funkcijski'!E68</f>
        <v>0</v>
      </c>
      <c r="E1464" s="2">
        <v>0</v>
      </c>
      <c r="F1464" s="2">
        <v>0</v>
      </c>
      <c r="G1464" s="3">
        <f t="shared" si="52"/>
        <v>1575.2646399999999</v>
      </c>
      <c r="H1464" s="3">
        <f t="shared" si="63"/>
        <v>0.49000000000160071</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279.63</v>
      </c>
      <c r="E1465" s="2">
        <v>0</v>
      </c>
      <c r="F1465" s="2">
        <v>0</v>
      </c>
      <c r="G1465" s="3">
        <f t="shared" si="52"/>
        <v>36.351900000000001</v>
      </c>
      <c r="H1465" s="3">
        <f t="shared" si="63"/>
        <v>0.37000000000000455</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328600.03999999998</v>
      </c>
      <c r="D1466" s="2">
        <f>'RAS-funkcijski'!E70</f>
        <v>360693.76000000001</v>
      </c>
      <c r="E1466" s="2">
        <v>0</v>
      </c>
      <c r="F1466" s="2">
        <v>0</v>
      </c>
      <c r="G1466" s="3">
        <f t="shared" si="52"/>
        <v>69299.178960000005</v>
      </c>
      <c r="H1466" s="3">
        <f t="shared" si="63"/>
        <v>0.27999999996973202</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180504.2</v>
      </c>
      <c r="D1470" s="2">
        <f>'RAS-funkcijski'!E74</f>
        <v>206483.28</v>
      </c>
      <c r="E1470" s="2">
        <v>0</v>
      </c>
      <c r="F1470" s="2">
        <v>0</v>
      </c>
      <c r="G1470" s="3">
        <f t="shared" si="52"/>
        <v>41542.953200000004</v>
      </c>
      <c r="H1470" s="3">
        <f t="shared" si="63"/>
        <v>0.48000000001047738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2029376.18</v>
      </c>
      <c r="D1471" s="2">
        <f>'RAS-funkcijski'!E75</f>
        <v>3193186.86</v>
      </c>
      <c r="E1471" s="2">
        <v>0</v>
      </c>
      <c r="F1471" s="2">
        <v>0</v>
      </c>
      <c r="G1471" s="3">
        <f t="shared" si="52"/>
        <v>597518.24289999995</v>
      </c>
      <c r="H1471" s="3">
        <f t="shared" si="63"/>
        <v>0.32000000006519258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196458.01</v>
      </c>
      <c r="D1472" s="2">
        <f>'RAS-funkcijski'!E76</f>
        <v>347022.19</v>
      </c>
      <c r="E1472" s="2">
        <v>0</v>
      </c>
      <c r="F1472" s="2">
        <v>0</v>
      </c>
      <c r="G1472" s="3">
        <f t="shared" si="52"/>
        <v>64116.172079999997</v>
      </c>
      <c r="H1472" s="3">
        <f t="shared" si="63"/>
        <v>0.20000000001164153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19475</v>
      </c>
      <c r="D1474" s="2">
        <f>'RAS-funkcijski'!E78</f>
        <v>21212.5</v>
      </c>
      <c r="E1474" s="2">
        <v>0</v>
      </c>
      <c r="F1474" s="2">
        <v>0</v>
      </c>
      <c r="G1474" s="3">
        <f t="shared" si="52"/>
        <v>4580.5999999999995</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964864.19</v>
      </c>
      <c r="D1475" s="2">
        <f>'RAS-funkcijski'!E79</f>
        <v>1261400.73</v>
      </c>
      <c r="E1475" s="2">
        <v>0</v>
      </c>
      <c r="F1475" s="2">
        <v>0</v>
      </c>
      <c r="G1475" s="3">
        <f t="shared" si="52"/>
        <v>261574.92374999999</v>
      </c>
      <c r="H1475" s="3">
        <f t="shared" si="63"/>
        <v>0.4599999999627471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6370.69</v>
      </c>
      <c r="D1476" s="2">
        <f>'RAS-funkcijski'!E80</f>
        <v>4247.13</v>
      </c>
      <c r="E1476" s="2">
        <v>0</v>
      </c>
      <c r="F1476" s="2">
        <v>0</v>
      </c>
      <c r="G1476" s="3">
        <f t="shared" si="52"/>
        <v>1129.7361999999998</v>
      </c>
      <c r="H1476" s="3">
        <f t="shared" si="63"/>
        <v>0.44000000000050932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842208.29</v>
      </c>
      <c r="D1477" s="2">
        <f>'RAS-funkcijski'!E81</f>
        <v>1559304.31</v>
      </c>
      <c r="E1477" s="2">
        <v>0</v>
      </c>
      <c r="F1477" s="2">
        <v>0</v>
      </c>
      <c r="G1477" s="3">
        <f t="shared" si="52"/>
        <v>304982.90207000001</v>
      </c>
      <c r="H1477" s="3">
        <f t="shared" si="63"/>
        <v>0.60000000009313226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343634.61</v>
      </c>
      <c r="D1478" s="2">
        <f>'RAS-funkcijski'!E82</f>
        <v>594378.13</v>
      </c>
      <c r="E1478" s="2">
        <v>0</v>
      </c>
      <c r="F1478" s="2">
        <v>0</v>
      </c>
      <c r="G1478" s="3">
        <f t="shared" si="52"/>
        <v>119526.48786000001</v>
      </c>
      <c r="H1478" s="3">
        <f t="shared" si="63"/>
        <v>0.52000000001862645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99945.5</v>
      </c>
      <c r="D1479" s="2">
        <f>'RAS-funkcijski'!E83</f>
        <v>250000</v>
      </c>
      <c r="E1479" s="2">
        <v>0</v>
      </c>
      <c r="F1479" s="2">
        <v>0</v>
      </c>
      <c r="G1479" s="3">
        <f t="shared" si="52"/>
        <v>47395.694499999998</v>
      </c>
      <c r="H1479" s="3">
        <f t="shared" si="63"/>
        <v>0.5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243689.11</v>
      </c>
      <c r="D1480" s="2">
        <f>'RAS-funkcijski'!E84</f>
        <v>316378.13</v>
      </c>
      <c r="E1480" s="2">
        <v>0</v>
      </c>
      <c r="F1480" s="2">
        <v>0</v>
      </c>
      <c r="G1480" s="3">
        <f t="shared" si="52"/>
        <v>70115.6296</v>
      </c>
      <c r="H1480" s="3">
        <f t="shared" si="63"/>
        <v>0.23999999999068677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28000</v>
      </c>
      <c r="E1483" s="2">
        <v>0</v>
      </c>
      <c r="F1483" s="2">
        <v>0</v>
      </c>
      <c r="G1483" s="3">
        <f t="shared" si="52"/>
        <v>4648</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15076352.020000001</v>
      </c>
      <c r="D1485" s="2">
        <f>'RAS-funkcijski'!E89</f>
        <v>17396241.230000004</v>
      </c>
      <c r="E1485" s="2">
        <v>0</v>
      </c>
      <c r="F1485" s="2">
        <v>0</v>
      </c>
      <c r="G1485" s="3">
        <f t="shared" si="52"/>
        <v>4238850.9308000011</v>
      </c>
      <c r="H1485" s="3">
        <f t="shared" si="63"/>
        <v>0.25000000558793545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11011418.359999999</v>
      </c>
      <c r="D1490" s="2">
        <f>'RAS-funkcijski'!E94</f>
        <v>12638741.310000001</v>
      </c>
      <c r="E1490" s="2">
        <v>0</v>
      </c>
      <c r="F1490" s="2">
        <v>0</v>
      </c>
      <c r="G1490" s="3">
        <f t="shared" si="52"/>
        <v>3266001.0882000001</v>
      </c>
      <c r="H1490" s="3">
        <f t="shared" si="63"/>
        <v>0.66999999992549419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11011418.359999999</v>
      </c>
      <c r="D1491" s="2">
        <f>'RAS-funkcijski'!E95</f>
        <v>12638741.310000001</v>
      </c>
      <c r="E1491" s="2">
        <v>0</v>
      </c>
      <c r="F1491" s="2">
        <v>0</v>
      </c>
      <c r="G1491" s="3">
        <f t="shared" si="52"/>
        <v>3302289.98918</v>
      </c>
      <c r="H1491" s="3">
        <f t="shared" si="63"/>
        <v>0.66999999992549419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10000</v>
      </c>
      <c r="D1495" s="2">
        <f>'RAS-funkcijski'!E99</f>
        <v>10000</v>
      </c>
      <c r="E1495" s="2">
        <v>0</v>
      </c>
      <c r="F1495" s="2">
        <v>0</v>
      </c>
      <c r="G1495" s="3">
        <f t="shared" si="52"/>
        <v>2850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10000</v>
      </c>
      <c r="D1499" s="2">
        <f>'RAS-funkcijski'!E103</f>
        <v>10000</v>
      </c>
      <c r="E1499" s="2">
        <v>0</v>
      </c>
      <c r="F1499" s="2">
        <v>0</v>
      </c>
      <c r="G1499" s="3">
        <f t="shared" si="52"/>
        <v>2970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3709465.48</v>
      </c>
      <c r="D1500" s="2">
        <f>'RAS-funkcijski'!E104</f>
        <v>4309489.43</v>
      </c>
      <c r="E1500" s="2">
        <v>0</v>
      </c>
      <c r="F1500" s="2">
        <v>0</v>
      </c>
      <c r="G1500" s="3">
        <f t="shared" si="52"/>
        <v>1232844.4339999999</v>
      </c>
      <c r="H1500" s="3">
        <f t="shared" si="63"/>
        <v>0.90999999968335032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6414.46</v>
      </c>
      <c r="D1501" s="2">
        <f>'RAS-funkcijski'!E105</f>
        <v>8891.64</v>
      </c>
      <c r="E1501" s="2">
        <v>0</v>
      </c>
      <c r="F1501" s="2">
        <v>0</v>
      </c>
      <c r="G1501" s="3">
        <f t="shared" si="52"/>
        <v>2443.97174</v>
      </c>
      <c r="H1501" s="3">
        <f t="shared" si="63"/>
        <v>0.82000000000061846</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339053.72</v>
      </c>
      <c r="D1502" s="2">
        <f>'RAS-funkcijski'!E106</f>
        <v>429118.85</v>
      </c>
      <c r="E1502" s="2">
        <v>0</v>
      </c>
      <c r="F1502" s="2">
        <v>0</v>
      </c>
      <c r="G1502" s="3">
        <f t="shared" si="52"/>
        <v>122123.72483999998</v>
      </c>
      <c r="H1502" s="3">
        <f t="shared" si="63"/>
        <v>0.43000000005122274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1939184.6400000001</v>
      </c>
      <c r="D1503" s="2">
        <f>'RAS-funkcijski'!E107</f>
        <v>2393749.23</v>
      </c>
      <c r="E1503" s="2">
        <v>0</v>
      </c>
      <c r="F1503" s="2">
        <v>0</v>
      </c>
      <c r="G1503" s="3">
        <f t="shared" si="52"/>
        <v>692848.35930000001</v>
      </c>
      <c r="H1503" s="3">
        <f t="shared" si="63"/>
        <v>0.58999999985098839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741698.26</v>
      </c>
      <c r="D1504" s="2">
        <f>'RAS-funkcijski'!E108</f>
        <v>797705</v>
      </c>
      <c r="E1504" s="2">
        <v>0</v>
      </c>
      <c r="F1504" s="2">
        <v>0</v>
      </c>
      <c r="G1504" s="3">
        <f t="shared" si="52"/>
        <v>243059.25903999998</v>
      </c>
      <c r="H1504" s="3">
        <f t="shared" si="63"/>
        <v>0.26000000000931323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1172757.32</v>
      </c>
      <c r="D1505" s="2">
        <f>'RAS-funkcijski'!E109</f>
        <v>1569618.01</v>
      </c>
      <c r="E1505" s="2">
        <v>0</v>
      </c>
      <c r="F1505" s="2">
        <v>0</v>
      </c>
      <c r="G1505" s="3">
        <f t="shared" si="52"/>
        <v>452759.30070000002</v>
      </c>
      <c r="H1505" s="3">
        <f t="shared" si="63"/>
        <v>0.33000000007450581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15481.8</v>
      </c>
      <c r="D1507" s="2">
        <f>'RAS-funkcijski'!E111</f>
        <v>19461.22</v>
      </c>
      <c r="E1507" s="2">
        <v>0</v>
      </c>
      <c r="F1507" s="2">
        <v>0</v>
      </c>
      <c r="G1507" s="3">
        <f t="shared" si="52"/>
        <v>5821.2536799999998</v>
      </c>
      <c r="H1507" s="3">
        <f t="shared" si="63"/>
        <v>0.42000000000189175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9247.26</v>
      </c>
      <c r="D1508" s="2">
        <f>'RAS-funkcijski'!E112</f>
        <v>6965</v>
      </c>
      <c r="E1508" s="2">
        <v>0</v>
      </c>
      <c r="F1508" s="2">
        <v>0</v>
      </c>
      <c r="G1508" s="3">
        <f t="shared" si="52"/>
        <v>2503.14408</v>
      </c>
      <c r="H1508" s="3">
        <f t="shared" si="63"/>
        <v>0.26000000000021828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62730772.780000001</v>
      </c>
      <c r="D1510" s="2">
        <f>'RAS-funkcijski'!E114</f>
        <v>77406245.120000005</v>
      </c>
      <c r="E1510" s="2">
        <v>0</v>
      </c>
      <c r="F1510" s="2">
        <v>0</v>
      </c>
      <c r="G1510" s="3">
        <f t="shared" si="52"/>
        <v>23929758.932200003</v>
      </c>
      <c r="H1510" s="3">
        <f t="shared" si="63"/>
        <v>0.34000000357627869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37221429.810000002</v>
      </c>
      <c r="D1511" s="2">
        <f>'RAS-funkcijski'!E115</f>
        <v>47458400.560000002</v>
      </c>
      <c r="E1511" s="2">
        <v>0</v>
      </c>
      <c r="F1511" s="2">
        <v>0</v>
      </c>
      <c r="G1511" s="3">
        <f t="shared" si="52"/>
        <v>14667343.633230001</v>
      </c>
      <c r="H1511" s="3">
        <f t="shared" si="63"/>
        <v>0.62999999523162842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181335.1</v>
      </c>
      <c r="D1512" s="2">
        <f>'RAS-funkcijski'!E116</f>
        <v>215179.42</v>
      </c>
      <c r="E1512" s="2">
        <v>0</v>
      </c>
      <c r="F1512" s="2">
        <v>0</v>
      </c>
      <c r="G1512" s="3">
        <f t="shared" si="52"/>
        <v>68509.721279999998</v>
      </c>
      <c r="H1512" s="3">
        <f t="shared" si="63"/>
        <v>0.52000000001862645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37040094.710000001</v>
      </c>
      <c r="D1513" s="2">
        <f>'RAS-funkcijski'!E117</f>
        <v>47243221.140000001</v>
      </c>
      <c r="E1513" s="2">
        <v>0</v>
      </c>
      <c r="F1513" s="2">
        <v>0</v>
      </c>
      <c r="G1513" s="3">
        <f t="shared" si="52"/>
        <v>14862498.679870002</v>
      </c>
      <c r="H1513" s="3">
        <f t="shared" si="63"/>
        <v>0.42999999970197678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20394441.449999999</v>
      </c>
      <c r="D1514" s="2">
        <f>'RAS-funkcijski'!E118</f>
        <v>25749760.400000002</v>
      </c>
      <c r="E1514" s="2">
        <v>0</v>
      </c>
      <c r="F1514" s="2">
        <v>0</v>
      </c>
      <c r="G1514" s="3">
        <f t="shared" si="52"/>
        <v>8195911.6965000015</v>
      </c>
      <c r="H1514" s="3">
        <f t="shared" si="63"/>
        <v>0.85000000149011612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2454326.1</v>
      </c>
      <c r="E1515" s="2">
        <v>0</v>
      </c>
      <c r="F1515" s="2">
        <v>0</v>
      </c>
      <c r="G1515" s="3">
        <f t="shared" si="52"/>
        <v>564495.00300000003</v>
      </c>
      <c r="H1515" s="3">
        <f t="shared" si="63"/>
        <v>0.10000000009313226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20394441.449999999</v>
      </c>
      <c r="D1516" s="2">
        <f>'RAS-funkcijski'!E120</f>
        <v>23295434.300000001</v>
      </c>
      <c r="E1516" s="2">
        <v>0</v>
      </c>
      <c r="F1516" s="2">
        <v>0</v>
      </c>
      <c r="G1516" s="3">
        <f t="shared" si="52"/>
        <v>7770295.9658000004</v>
      </c>
      <c r="H1516" s="3">
        <f t="shared" si="63"/>
        <v>0.75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228345.86</v>
      </c>
      <c r="D1518" s="2">
        <f>'RAS-funkcijski'!E122</f>
        <v>182580</v>
      </c>
      <c r="E1518" s="2">
        <v>0</v>
      </c>
      <c r="F1518" s="2">
        <v>0</v>
      </c>
      <c r="G1518" s="3">
        <f t="shared" si="52"/>
        <v>70033.691479999994</v>
      </c>
      <c r="H1518" s="3">
        <f t="shared" si="63"/>
        <v>0.14000000001396984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30280</v>
      </c>
      <c r="E1519" s="2">
        <v>0</v>
      </c>
      <c r="F1519" s="2">
        <v>0</v>
      </c>
      <c r="G1519" s="3">
        <f t="shared" si="52"/>
        <v>7206.6399999999994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228345.86</v>
      </c>
      <c r="D1520" s="2">
        <f>'RAS-funkcijski'!E124</f>
        <v>152300</v>
      </c>
      <c r="E1520" s="2">
        <v>0</v>
      </c>
      <c r="F1520" s="2">
        <v>0</v>
      </c>
      <c r="G1520" s="3">
        <f t="shared" si="52"/>
        <v>63953.503199999992</v>
      </c>
      <c r="H1520" s="3">
        <f t="shared" si="63"/>
        <v>0.14000000001396984</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2973500.62</v>
      </c>
      <c r="D1522" s="2">
        <f>'RAS-funkcijski'!E126</f>
        <v>2081624.92</v>
      </c>
      <c r="E1522" s="2">
        <v>0</v>
      </c>
      <c r="F1522" s="2">
        <v>0</v>
      </c>
      <c r="G1522" s="3">
        <f t="shared" si="52"/>
        <v>870683.55611999996</v>
      </c>
      <c r="H1522" s="3">
        <f t="shared" si="63"/>
        <v>0.4599999999627471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13437.59</v>
      </c>
      <c r="D1523" s="2">
        <f>'RAS-funkcijski'!E127</f>
        <v>926268.72</v>
      </c>
      <c r="E1523" s="2">
        <v>0</v>
      </c>
      <c r="F1523" s="2">
        <v>0</v>
      </c>
      <c r="G1523" s="3">
        <f t="shared" si="52"/>
        <v>229514.92869</v>
      </c>
      <c r="H1523" s="3">
        <f t="shared" si="63"/>
        <v>0.69000000002779416</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1899617.45</v>
      </c>
      <c r="D1524" s="2">
        <f>'RAS-funkcijski'!E128</f>
        <v>1007610.52</v>
      </c>
      <c r="E1524" s="2">
        <v>0</v>
      </c>
      <c r="F1524" s="2">
        <v>0</v>
      </c>
      <c r="G1524" s="3">
        <f t="shared" si="52"/>
        <v>485439.97276000003</v>
      </c>
      <c r="H1524" s="3">
        <f t="shared" si="63"/>
        <v>0.92999999993480742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3721166.04</v>
      </c>
      <c r="D1525" s="2">
        <f>'RAS-funkcijski'!E129</f>
        <v>5276491.2799999993</v>
      </c>
      <c r="E1525" s="2">
        <v>0</v>
      </c>
      <c r="F1525" s="2">
        <v>0</v>
      </c>
      <c r="G1525" s="3">
        <f t="shared" si="52"/>
        <v>1784268.5749999997</v>
      </c>
      <c r="H1525" s="3">
        <f t="shared" si="63"/>
        <v>0.31999999936670065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1088.5</v>
      </c>
      <c r="D1526" s="2">
        <f>'RAS-funkcijski'!E130</f>
        <v>31018.1</v>
      </c>
      <c r="E1526" s="2">
        <v>0</v>
      </c>
      <c r="F1526" s="2">
        <v>0</v>
      </c>
      <c r="G1526" s="3">
        <f t="shared" si="52"/>
        <v>7953.7121999999999</v>
      </c>
      <c r="H1526" s="3">
        <f t="shared" si="63"/>
        <v>0.59999999999854481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20210.59</v>
      </c>
      <c r="E1527" s="2">
        <v>0</v>
      </c>
      <c r="F1527" s="2">
        <v>0</v>
      </c>
      <c r="G1527" s="3">
        <f t="shared" si="52"/>
        <v>5133.4898599999997</v>
      </c>
      <c r="H1527" s="3">
        <f t="shared" si="63"/>
        <v>0.40999999999985448</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1088.5</v>
      </c>
      <c r="D1528" s="2">
        <f>'RAS-funkcijski'!E132</f>
        <v>10807.51</v>
      </c>
      <c r="E1528" s="2">
        <v>0</v>
      </c>
      <c r="F1528" s="2">
        <v>0</v>
      </c>
      <c r="G1528" s="3">
        <f t="shared" si="52"/>
        <v>2906.0505600000001</v>
      </c>
      <c r="H1528" s="3">
        <f t="shared" si="63"/>
        <v>0.98999999999978172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2944382.8</v>
      </c>
      <c r="D1529" s="2">
        <f>'RAS-funkcijski'!E133</f>
        <v>4482563.58</v>
      </c>
      <c r="E1529" s="2">
        <v>0</v>
      </c>
      <c r="F1529" s="2">
        <v>0</v>
      </c>
      <c r="G1529" s="3">
        <f t="shared" si="52"/>
        <v>1536326.7848400001</v>
      </c>
      <c r="H1529" s="3">
        <f t="shared" si="63"/>
        <v>0.62000000011175871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104443.89</v>
      </c>
      <c r="D1531" s="2">
        <f>'RAS-funkcijski'!E135</f>
        <v>129773.95</v>
      </c>
      <c r="E1531" s="2">
        <v>0</v>
      </c>
      <c r="F1531" s="2">
        <v>0</v>
      </c>
      <c r="G1531" s="3">
        <f t="shared" si="52"/>
        <v>47682.924490000005</v>
      </c>
      <c r="H1531" s="3">
        <f t="shared" si="63"/>
        <v>0.16000000000349246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517350.21</v>
      </c>
      <c r="D1534" s="2">
        <f>'RAS-funkcijski'!E138</f>
        <v>422463.17</v>
      </c>
      <c r="E1534" s="2">
        <v>0</v>
      </c>
      <c r="F1534" s="2">
        <v>0</v>
      </c>
      <c r="G1534" s="3">
        <f t="shared" si="52"/>
        <v>182545.0577</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153900.64000000001</v>
      </c>
      <c r="D1536" s="2">
        <f>'RAS-funkcijski'!E140</f>
        <v>210672.48</v>
      </c>
      <c r="E1536" s="2">
        <v>0</v>
      </c>
      <c r="F1536" s="2">
        <v>0</v>
      </c>
      <c r="G1536" s="3">
        <f t="shared" si="52"/>
        <v>78233.401600000012</v>
      </c>
      <c r="H1536" s="3">
        <f t="shared" si="63"/>
        <v>0.83999999999650754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95901250.060000017</v>
      </c>
      <c r="D1537" s="14">
        <f>'RAS-funkcijski'!E141</f>
        <v>121594321.39000002</v>
      </c>
      <c r="E1537" s="14">
        <v>0</v>
      </c>
      <c r="F1537" s="14">
        <v>0</v>
      </c>
      <c r="G1537" s="15">
        <f t="shared" si="52"/>
        <v>46455315.31908001</v>
      </c>
      <c r="H1537" s="15">
        <f t="shared" si="63"/>
        <v>0.45000003278255463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252086.41999999998</v>
      </c>
      <c r="D1538" s="7">
        <f>'P-VRIO'!E5</f>
        <v>3946470.0100000002</v>
      </c>
      <c r="E1538" s="7">
        <v>0</v>
      </c>
      <c r="F1538" s="7">
        <v>0</v>
      </c>
      <c r="G1538" s="8">
        <f t="shared" si="52"/>
        <v>8145.0264400000005</v>
      </c>
      <c r="H1538" s="8">
        <f t="shared" si="63"/>
        <v>0.43000000022584572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145804.47</v>
      </c>
      <c r="D1539" s="2">
        <f>'P-VRIO'!E6</f>
        <v>3282411.93</v>
      </c>
      <c r="E1539" s="2">
        <v>0</v>
      </c>
      <c r="F1539" s="2">
        <v>0</v>
      </c>
      <c r="G1539" s="3">
        <f t="shared" si="52"/>
        <v>13421.256660000001</v>
      </c>
      <c r="H1539" s="3">
        <f t="shared" si="63"/>
        <v>0.53999999983352609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145804.47</v>
      </c>
      <c r="D1540" s="2">
        <f>'P-VRIO'!E7</f>
        <v>3282411.93</v>
      </c>
      <c r="E1540" s="2">
        <v>0</v>
      </c>
      <c r="F1540" s="2">
        <v>0</v>
      </c>
      <c r="G1540" s="3">
        <f t="shared" si="52"/>
        <v>20131.884990000002</v>
      </c>
      <c r="H1540" s="3">
        <f t="shared" si="63"/>
        <v>0.53999999983352609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925020.41</v>
      </c>
      <c r="E1541" s="2">
        <v>0</v>
      </c>
      <c r="F1541" s="2">
        <v>0</v>
      </c>
      <c r="G1541" s="3">
        <f t="shared" si="52"/>
        <v>7400.1632800000007</v>
      </c>
      <c r="H1541" s="3">
        <f t="shared" si="63"/>
        <v>0.41000000003259629</v>
      </c>
      <c r="I1541" s="11">
        <f t="shared" ref="I1541:I1546" si="64">G1541*H1541</f>
        <v>3034.0669450412183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145804.47</v>
      </c>
      <c r="D1542" s="2">
        <f>'P-VRIO'!E9</f>
        <v>2357391.52</v>
      </c>
      <c r="E1542" s="2">
        <v>0</v>
      </c>
      <c r="F1542" s="2">
        <v>0</v>
      </c>
      <c r="G1542" s="3">
        <f t="shared" si="52"/>
        <v>24302.937549999999</v>
      </c>
      <c r="H1542" s="3">
        <f t="shared" si="63"/>
        <v>0.9499999999825377</v>
      </c>
      <c r="I1542" s="11">
        <f t="shared" si="64"/>
        <v>23087.790672075615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106281.95</v>
      </c>
      <c r="D1555" s="2">
        <f>'P-VRIO'!E22</f>
        <v>664058.07999999996</v>
      </c>
      <c r="E1555" s="2">
        <v>0</v>
      </c>
      <c r="F1555" s="2">
        <v>0</v>
      </c>
      <c r="G1555" s="3">
        <f t="shared" si="52"/>
        <v>25819.165979999994</v>
      </c>
      <c r="H1555" s="3">
        <f t="shared" si="63"/>
        <v>0.12999999996100087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106281.95</v>
      </c>
      <c r="D1556" s="2">
        <f>'P-VRIO'!E23</f>
        <v>662217.6</v>
      </c>
      <c r="E1556" s="2">
        <v>0</v>
      </c>
      <c r="F1556" s="2">
        <v>0</v>
      </c>
      <c r="G1556" s="3">
        <f t="shared" si="52"/>
        <v>27183.625849999997</v>
      </c>
      <c r="H1556" s="3">
        <f t="shared" si="63"/>
        <v>0.45000000002619345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1833.12</v>
      </c>
      <c r="D1557" s="2">
        <f>'P-VRIO'!E24</f>
        <v>8384.81</v>
      </c>
      <c r="E1557" s="2">
        <v>0</v>
      </c>
      <c r="F1557" s="2">
        <v>0</v>
      </c>
      <c r="G1557" s="3">
        <f t="shared" si="52"/>
        <v>372.0548</v>
      </c>
      <c r="H1557" s="3">
        <f t="shared" si="63"/>
        <v>0.31000000000040018</v>
      </c>
      <c r="I1557" s="11">
        <f t="shared" ref="I1557:I1562" si="66">G1557*H1557</f>
        <v>115.33698800014889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89220.64</v>
      </c>
      <c r="D1558" s="2">
        <f>'P-VRIO'!E25</f>
        <v>134385.85999999999</v>
      </c>
      <c r="E1558" s="2">
        <v>0</v>
      </c>
      <c r="F1558" s="2">
        <v>0</v>
      </c>
      <c r="G1558" s="3">
        <f t="shared" si="52"/>
        <v>7517.8395600000003</v>
      </c>
      <c r="H1558" s="3">
        <f t="shared" si="63"/>
        <v>0.50000000001455192</v>
      </c>
      <c r="I1558" s="11">
        <f t="shared" si="66"/>
        <v>3758.9197801093992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15228.19</v>
      </c>
      <c r="D1560" s="2">
        <f>'P-VRIO'!E27</f>
        <v>6050.56</v>
      </c>
      <c r="E1560" s="2">
        <v>0</v>
      </c>
      <c r="F1560" s="2">
        <v>0</v>
      </c>
      <c r="G1560" s="3">
        <f t="shared" si="52"/>
        <v>628.57412999999997</v>
      </c>
      <c r="H1560" s="3">
        <f t="shared" si="63"/>
        <v>0.63000000000010914</v>
      </c>
      <c r="I1560" s="11">
        <f t="shared" si="66"/>
        <v>396.00170190006861</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511532.94</v>
      </c>
      <c r="E1561" s="2">
        <v>0</v>
      </c>
      <c r="F1561" s="2">
        <v>0</v>
      </c>
      <c r="G1561" s="3">
        <f t="shared" si="52"/>
        <v>24553.581119999999</v>
      </c>
      <c r="H1561" s="3">
        <f t="shared" si="63"/>
        <v>5.9999999997671694E-2</v>
      </c>
      <c r="I1561" s="11">
        <f t="shared" si="66"/>
        <v>1473.2148671428317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1863.43</v>
      </c>
      <c r="E1562" s="2">
        <v>0</v>
      </c>
      <c r="F1562" s="2">
        <v>0</v>
      </c>
      <c r="G1562" s="3">
        <f t="shared" si="52"/>
        <v>93.171500000000009</v>
      </c>
      <c r="H1562" s="3">
        <f t="shared" si="63"/>
        <v>0.43000000000006366</v>
      </c>
      <c r="I1562" s="11">
        <f t="shared" si="66"/>
        <v>40.063745000005937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1840.48</v>
      </c>
      <c r="E1563" s="2">
        <v>0</v>
      </c>
      <c r="F1563" s="2">
        <v>0</v>
      </c>
      <c r="G1563" s="3">
        <f t="shared" si="52"/>
        <v>95.70496</v>
      </c>
      <c r="H1563" s="3">
        <f t="shared" si="63"/>
        <v>0.48000000000001819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614.11</v>
      </c>
      <c r="E1565" s="2">
        <v>0</v>
      </c>
      <c r="F1565" s="2">
        <v>0</v>
      </c>
      <c r="G1565" s="3">
        <f t="shared" si="52"/>
        <v>34.390160000000002</v>
      </c>
      <c r="H1565" s="3">
        <f t="shared" si="63"/>
        <v>0.11000000000001364</v>
      </c>
      <c r="I1565" s="11">
        <f t="shared" si="67"/>
        <v>3.7829176000004692</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1226.3699999999999</v>
      </c>
      <c r="E1569" s="2">
        <v>0</v>
      </c>
      <c r="F1569" s="2">
        <v>0</v>
      </c>
      <c r="G1569" s="3">
        <f t="shared" si="52"/>
        <v>78.487679999999997</v>
      </c>
      <c r="H1569" s="3">
        <f t="shared" si="63"/>
        <v>0.36999999999989086</v>
      </c>
      <c r="I1569" s="11">
        <f t="shared" si="67"/>
        <v>29.040441599991432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9258482.6400000006</v>
      </c>
      <c r="D1582" s="7"/>
      <c r="E1582" s="7">
        <v>0</v>
      </c>
      <c r="F1582" s="7">
        <v>0</v>
      </c>
      <c r="G1582" s="8">
        <f t="shared" ref="G1582:G1686" si="70">B1582/1000*C1582</f>
        <v>9258.4826400000002</v>
      </c>
      <c r="H1582" s="8">
        <f t="shared" ref="H1582:H1686" si="71">ABS(C1582-ROUND(C1582,0))</f>
        <v>0.35999999940395355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132306028.21000001</v>
      </c>
      <c r="D1583" s="2">
        <v>0</v>
      </c>
      <c r="E1583" s="2">
        <v>0</v>
      </c>
      <c r="F1583" s="2">
        <v>0</v>
      </c>
      <c r="G1583" s="3">
        <f t="shared" si="70"/>
        <v>264612.05642000004</v>
      </c>
      <c r="H1583" s="3">
        <f t="shared" si="71"/>
        <v>0.21000000834465027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5985608.1699999999</v>
      </c>
      <c r="D1584" s="2">
        <v>0</v>
      </c>
      <c r="E1584" s="2">
        <v>0</v>
      </c>
      <c r="F1584" s="2">
        <v>0</v>
      </c>
      <c r="G1584" s="3">
        <f t="shared" si="70"/>
        <v>17956.824509999999</v>
      </c>
      <c r="H1584" s="3">
        <f t="shared" si="71"/>
        <v>0.16999999992549419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101371152.96000001</v>
      </c>
      <c r="D1585" s="2">
        <v>0</v>
      </c>
      <c r="E1585" s="2">
        <v>0</v>
      </c>
      <c r="F1585" s="2">
        <v>0</v>
      </c>
      <c r="G1585" s="3">
        <f t="shared" si="70"/>
        <v>405484.61184000003</v>
      </c>
      <c r="H1585" s="3">
        <f t="shared" si="71"/>
        <v>3.9999991655349731E-2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72673982.040000007</v>
      </c>
      <c r="D1586" s="2">
        <v>0</v>
      </c>
      <c r="E1586" s="2">
        <v>0</v>
      </c>
      <c r="F1586" s="2">
        <v>0</v>
      </c>
      <c r="G1586" s="3">
        <f t="shared" si="70"/>
        <v>363369.91020000004</v>
      </c>
      <c r="H1586" s="3">
        <f t="shared" si="71"/>
        <v>4.0000006556510925E-2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19710873.699999999</v>
      </c>
      <c r="D1587" s="2">
        <v>0</v>
      </c>
      <c r="E1587" s="2">
        <v>0</v>
      </c>
      <c r="F1587" s="2">
        <v>0</v>
      </c>
      <c r="G1587" s="3">
        <f t="shared" si="70"/>
        <v>118265.24219999999</v>
      </c>
      <c r="H1587" s="3">
        <f t="shared" si="71"/>
        <v>0.30000000074505806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89846.42</v>
      </c>
      <c r="D1588" s="2">
        <v>0</v>
      </c>
      <c r="E1588" s="2">
        <v>0</v>
      </c>
      <c r="F1588" s="2">
        <v>0</v>
      </c>
      <c r="G1588" s="3">
        <f t="shared" si="70"/>
        <v>628.92493999999999</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862981.32</v>
      </c>
      <c r="D1589" s="2">
        <v>0</v>
      </c>
      <c r="E1589" s="2">
        <v>0</v>
      </c>
      <c r="F1589" s="2">
        <v>0</v>
      </c>
      <c r="G1589" s="3">
        <f t="shared" si="70"/>
        <v>6903.8505599999999</v>
      </c>
      <c r="H1589" s="3">
        <f t="shared" si="71"/>
        <v>0.31999999994877726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2341359.17</v>
      </c>
      <c r="D1590" s="2">
        <v>0</v>
      </c>
      <c r="E1590" s="2">
        <v>0</v>
      </c>
      <c r="F1590" s="2">
        <v>0</v>
      </c>
      <c r="G1590" s="3">
        <f>B1590/1000*C1590</f>
        <v>21072.232529999997</v>
      </c>
      <c r="H1590" s="3">
        <f>ABS(C1590-ROUND(C1590,0))</f>
        <v>0.16999999992549419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1547433.99</v>
      </c>
      <c r="D1591" s="2">
        <v>0</v>
      </c>
      <c r="E1591" s="2">
        <v>0</v>
      </c>
      <c r="F1591" s="2">
        <v>0</v>
      </c>
      <c r="G1591" s="3">
        <f t="shared" si="70"/>
        <v>15474.339900000001</v>
      </c>
      <c r="H1591" s="3">
        <f t="shared" si="71"/>
        <v>1.0000000009313226E-2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3228226.26</v>
      </c>
      <c r="D1592" s="2">
        <v>0</v>
      </c>
      <c r="E1592" s="2">
        <v>0</v>
      </c>
      <c r="F1592" s="2">
        <v>0</v>
      </c>
      <c r="G1592" s="3">
        <f t="shared" si="70"/>
        <v>35510.488859999998</v>
      </c>
      <c r="H1592" s="3">
        <f t="shared" si="71"/>
        <v>0.25999999977648258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916450.06</v>
      </c>
      <c r="D1593" s="2">
        <v>0</v>
      </c>
      <c r="E1593" s="2">
        <v>0</v>
      </c>
      <c r="F1593" s="2">
        <v>0</v>
      </c>
      <c r="G1593" s="3">
        <f t="shared" si="70"/>
        <v>10997.400720000001</v>
      </c>
      <c r="H1593" s="3">
        <f t="shared" si="71"/>
        <v>6.0000000055879354E-2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17063663.140000001</v>
      </c>
      <c r="D1594" s="2">
        <v>0</v>
      </c>
      <c r="E1594" s="2">
        <v>0</v>
      </c>
      <c r="F1594" s="2">
        <v>0</v>
      </c>
      <c r="G1594" s="3">
        <f t="shared" si="70"/>
        <v>221827.62082000001</v>
      </c>
      <c r="H1594" s="3">
        <f t="shared" si="71"/>
        <v>0.14000000059604645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1661339.31</v>
      </c>
      <c r="D1595" s="2">
        <v>0</v>
      </c>
      <c r="E1595" s="2">
        <v>0</v>
      </c>
      <c r="F1595" s="2">
        <v>0</v>
      </c>
      <c r="G1595" s="3">
        <f t="shared" si="70"/>
        <v>23258.750340000002</v>
      </c>
      <c r="H1595" s="3">
        <f t="shared" si="71"/>
        <v>0.31000000005587935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1661339.31</v>
      </c>
      <c r="D1599" s="2">
        <v>0</v>
      </c>
      <c r="E1599" s="2">
        <v>0</v>
      </c>
      <c r="F1599" s="2">
        <v>0</v>
      </c>
      <c r="G1599" s="3">
        <f t="shared" si="70"/>
        <v>29904.10758</v>
      </c>
      <c r="H1599" s="3">
        <f t="shared" si="71"/>
        <v>0.31000000005587935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6224264.6299999999</v>
      </c>
      <c r="D1601" s="2">
        <v>0</v>
      </c>
      <c r="E1601" s="2">
        <v>0</v>
      </c>
      <c r="F1601" s="2">
        <v>0</v>
      </c>
      <c r="G1601" s="3">
        <f>B1601/1000*C1601</f>
        <v>124485.2926</v>
      </c>
      <c r="H1601" s="3">
        <f>ABS(C1601-ROUND(C1601,0))</f>
        <v>0.37000000011175871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126379696.43000001</v>
      </c>
      <c r="D1602" s="2">
        <v>0</v>
      </c>
      <c r="E1602" s="2">
        <v>0</v>
      </c>
      <c r="F1602" s="2">
        <v>0</v>
      </c>
      <c r="G1602" s="3">
        <f t="shared" si="70"/>
        <v>2653973.6250300002</v>
      </c>
      <c r="H1602" s="3">
        <f t="shared" si="71"/>
        <v>0.43000000715255737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6036869.5499999998</v>
      </c>
      <c r="D1603" s="2">
        <v>0</v>
      </c>
      <c r="E1603" s="2">
        <v>0</v>
      </c>
      <c r="F1603" s="2">
        <v>0</v>
      </c>
      <c r="G1603" s="3">
        <f t="shared" si="70"/>
        <v>132811.13009999998</v>
      </c>
      <c r="H1603" s="3">
        <f t="shared" si="71"/>
        <v>0.45000000018626451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100800314.19000001</v>
      </c>
      <c r="D1604" s="2">
        <v>0</v>
      </c>
      <c r="E1604" s="2">
        <v>0</v>
      </c>
      <c r="F1604" s="2">
        <v>0</v>
      </c>
      <c r="G1604" s="3">
        <f t="shared" si="70"/>
        <v>2318407.2263700003</v>
      </c>
      <c r="H1604" s="3">
        <f t="shared" si="71"/>
        <v>0.1900000125169754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71731022.810000002</v>
      </c>
      <c r="D1605" s="2">
        <v>0</v>
      </c>
      <c r="E1605" s="2">
        <v>0</v>
      </c>
      <c r="F1605" s="2">
        <v>0</v>
      </c>
      <c r="G1605" s="3">
        <f t="shared" si="70"/>
        <v>1721544.5474400001</v>
      </c>
      <c r="H1605" s="3">
        <f t="shared" si="71"/>
        <v>0.18999999761581421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20006451.260000002</v>
      </c>
      <c r="D1606" s="2">
        <v>0</v>
      </c>
      <c r="E1606" s="2">
        <v>0</v>
      </c>
      <c r="F1606" s="2">
        <v>0</v>
      </c>
      <c r="G1606" s="3">
        <f t="shared" si="70"/>
        <v>500161.28150000004</v>
      </c>
      <c r="H1606" s="3">
        <f t="shared" si="71"/>
        <v>0.26000000163912773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89267.78</v>
      </c>
      <c r="D1607" s="2">
        <v>0</v>
      </c>
      <c r="E1607" s="2">
        <v>0</v>
      </c>
      <c r="F1607" s="2">
        <v>0</v>
      </c>
      <c r="G1607" s="3">
        <f t="shared" si="70"/>
        <v>2320.9622799999997</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860538.25</v>
      </c>
      <c r="D1608" s="2">
        <v>0</v>
      </c>
      <c r="E1608" s="2">
        <v>0</v>
      </c>
      <c r="F1608" s="2">
        <v>0</v>
      </c>
      <c r="G1608" s="3">
        <f t="shared" si="70"/>
        <v>23234.532749999998</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2145837.62</v>
      </c>
      <c r="D1609" s="2">
        <v>0</v>
      </c>
      <c r="E1609" s="2">
        <v>0</v>
      </c>
      <c r="F1609" s="2">
        <v>0</v>
      </c>
      <c r="G1609" s="3">
        <f>B1609/1000*C1609</f>
        <v>60083.453360000007</v>
      </c>
      <c r="H1609" s="3">
        <f>ABS(C1609-ROUND(C1609,0))</f>
        <v>0.37999999988824129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1571850.91</v>
      </c>
      <c r="D1610" s="2">
        <v>0</v>
      </c>
      <c r="E1610" s="2">
        <v>0</v>
      </c>
      <c r="F1610" s="2">
        <v>0</v>
      </c>
      <c r="G1610" s="3">
        <f t="shared" si="70"/>
        <v>45583.676390000001</v>
      </c>
      <c r="H1610" s="3">
        <f t="shared" si="71"/>
        <v>9.0000000083819032E-2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3202304.97</v>
      </c>
      <c r="D1611" s="2">
        <v>0</v>
      </c>
      <c r="E1611" s="2">
        <v>0</v>
      </c>
      <c r="F1611" s="2">
        <v>0</v>
      </c>
      <c r="G1611" s="3">
        <f t="shared" si="70"/>
        <v>96069.14910000001</v>
      </c>
      <c r="H1611" s="3">
        <f t="shared" si="71"/>
        <v>2.9999999795109034E-2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1193040.5900000001</v>
      </c>
      <c r="D1612" s="2">
        <v>0</v>
      </c>
      <c r="E1612" s="2">
        <v>0</v>
      </c>
      <c r="F1612" s="2">
        <v>0</v>
      </c>
      <c r="G1612" s="3">
        <f t="shared" si="70"/>
        <v>36984.258290000005</v>
      </c>
      <c r="H1612" s="3">
        <f t="shared" si="71"/>
        <v>0.40999999991618097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15715511.939999999</v>
      </c>
      <c r="D1613" s="2">
        <v>0</v>
      </c>
      <c r="E1613" s="2">
        <v>0</v>
      </c>
      <c r="F1613" s="2">
        <v>0</v>
      </c>
      <c r="G1613" s="3">
        <f t="shared" si="70"/>
        <v>502896.38208000001</v>
      </c>
      <c r="H1613" s="3">
        <f t="shared" si="71"/>
        <v>6.0000000521540642E-2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1661339.31</v>
      </c>
      <c r="D1614" s="2">
        <v>0</v>
      </c>
      <c r="E1614" s="2">
        <v>0</v>
      </c>
      <c r="F1614" s="2">
        <v>0</v>
      </c>
      <c r="G1614" s="3">
        <f t="shared" si="70"/>
        <v>54824.197230000005</v>
      </c>
      <c r="H1614" s="3">
        <f t="shared" si="71"/>
        <v>0.31000000005587935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1661339.31</v>
      </c>
      <c r="D1618" s="2">
        <v>0</v>
      </c>
      <c r="E1618" s="2">
        <v>0</v>
      </c>
      <c r="F1618" s="2">
        <v>0</v>
      </c>
      <c r="G1618" s="3">
        <f t="shared" si="70"/>
        <v>61469.554469999995</v>
      </c>
      <c r="H1618" s="3">
        <f t="shared" si="71"/>
        <v>0.31000000005587935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2165661.44</v>
      </c>
      <c r="D1620" s="2">
        <v>0</v>
      </c>
      <c r="E1620" s="2">
        <v>0</v>
      </c>
      <c r="F1620" s="2">
        <v>0</v>
      </c>
      <c r="G1620" s="3">
        <f>B1620/1000*C1620</f>
        <v>84460.796159999998</v>
      </c>
      <c r="H1620" s="3">
        <f>ABS(C1620-ROUND(C1620,0))</f>
        <v>0.43999999994412065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15184814.420000017</v>
      </c>
      <c r="D1621" s="2">
        <v>0</v>
      </c>
      <c r="E1621" s="2">
        <v>0</v>
      </c>
      <c r="F1621" s="2">
        <v>0</v>
      </c>
      <c r="G1621" s="3">
        <f t="shared" si="70"/>
        <v>607392.57680000074</v>
      </c>
      <c r="H1621" s="3">
        <f t="shared" si="71"/>
        <v>0.42000001668930054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570682.96000000008</v>
      </c>
      <c r="D1622" s="2">
        <v>0</v>
      </c>
      <c r="E1622" s="2">
        <v>0</v>
      </c>
      <c r="F1622" s="2">
        <v>0</v>
      </c>
      <c r="G1622" s="3">
        <f t="shared" si="70"/>
        <v>23398.001360000006</v>
      </c>
      <c r="H1622" s="3">
        <f t="shared" si="71"/>
        <v>3.9999999920837581E-2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462910.28</v>
      </c>
      <c r="D1623" s="2">
        <v>0</v>
      </c>
      <c r="E1623" s="2">
        <v>0</v>
      </c>
      <c r="F1623" s="2">
        <v>0</v>
      </c>
      <c r="G1623" s="3">
        <f t="shared" si="70"/>
        <v>19442.231760000002</v>
      </c>
      <c r="H1623" s="3">
        <f t="shared" si="71"/>
        <v>0.28000000002793968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42000</v>
      </c>
      <c r="D1624" s="2">
        <v>0</v>
      </c>
      <c r="E1624" s="2">
        <v>0</v>
      </c>
      <c r="F1624" s="2">
        <v>0</v>
      </c>
      <c r="G1624" s="3">
        <f t="shared" si="70"/>
        <v>1805.9999999999998</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176547.88</v>
      </c>
      <c r="D1625" s="2">
        <v>0</v>
      </c>
      <c r="E1625" s="2">
        <v>0</v>
      </c>
      <c r="F1625" s="2">
        <v>0</v>
      </c>
      <c r="G1625" s="3">
        <f t="shared" si="70"/>
        <v>7768.1067199999998</v>
      </c>
      <c r="H1625" s="3">
        <f t="shared" si="71"/>
        <v>0.11999999999534339</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244362.4</v>
      </c>
      <c r="D1627" s="2">
        <v>0</v>
      </c>
      <c r="E1627" s="2">
        <v>0</v>
      </c>
      <c r="F1627" s="2">
        <v>0</v>
      </c>
      <c r="G1627" s="3">
        <f t="shared" si="70"/>
        <v>11240.670399999999</v>
      </c>
      <c r="H1627" s="3">
        <f t="shared" si="71"/>
        <v>0.39999999999417923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102692.88</v>
      </c>
      <c r="D1628" s="2">
        <v>0</v>
      </c>
      <c r="E1628" s="2">
        <v>0</v>
      </c>
      <c r="F1628" s="2">
        <v>0</v>
      </c>
      <c r="G1628" s="3">
        <f t="shared" si="70"/>
        <v>4826.5653600000005</v>
      </c>
      <c r="H1628" s="3">
        <f t="shared" si="71"/>
        <v>0.11999999999534339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96763.7</v>
      </c>
      <c r="D1634" s="2">
        <v>0</v>
      </c>
      <c r="E1634" s="2">
        <v>0</v>
      </c>
      <c r="F1634" s="2">
        <v>0</v>
      </c>
      <c r="G1634" s="3">
        <f t="shared" si="70"/>
        <v>5128.4760999999999</v>
      </c>
      <c r="H1634" s="3">
        <f t="shared" si="71"/>
        <v>0.30000000000291038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37427.839999999997</v>
      </c>
      <c r="D1635" s="2">
        <v>0</v>
      </c>
      <c r="E1635" s="2">
        <v>0</v>
      </c>
      <c r="F1635" s="2">
        <v>0</v>
      </c>
      <c r="G1635" s="3">
        <f t="shared" si="70"/>
        <v>2021.1033599999998</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13263.84</v>
      </c>
      <c r="D1636" s="2">
        <v>0</v>
      </c>
      <c r="E1636" s="2">
        <v>0</v>
      </c>
      <c r="F1636" s="2">
        <v>0</v>
      </c>
      <c r="G1636" s="3">
        <f t="shared" si="70"/>
        <v>729.51120000000003</v>
      </c>
      <c r="H1636" s="3">
        <f t="shared" si="71"/>
        <v>0.15999999999985448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17771.64</v>
      </c>
      <c r="D1637" s="2">
        <v>0</v>
      </c>
      <c r="E1637" s="2">
        <v>0</v>
      </c>
      <c r="F1637" s="2">
        <v>0</v>
      </c>
      <c r="G1637" s="3">
        <f t="shared" si="70"/>
        <v>995.21183999999994</v>
      </c>
      <c r="H1637" s="3">
        <f t="shared" si="71"/>
        <v>0.36000000000058208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28300.38</v>
      </c>
      <c r="D1638" s="2">
        <v>0</v>
      </c>
      <c r="E1638" s="2">
        <v>0</v>
      </c>
      <c r="F1638" s="2">
        <v>0</v>
      </c>
      <c r="G1638" s="3">
        <f t="shared" si="70"/>
        <v>1613.12166</v>
      </c>
      <c r="H1638" s="3">
        <f t="shared" si="71"/>
        <v>0.38000000000101863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5929.18</v>
      </c>
      <c r="D1639" s="2">
        <v>0</v>
      </c>
      <c r="E1639" s="2">
        <v>0</v>
      </c>
      <c r="F1639" s="2">
        <v>0</v>
      </c>
      <c r="G1639" s="3">
        <f t="shared" si="70"/>
        <v>343.89244000000002</v>
      </c>
      <c r="H1639" s="3">
        <f t="shared" si="71"/>
        <v>0.18000000000029104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42.64</v>
      </c>
      <c r="D1640" s="2">
        <v>0</v>
      </c>
      <c r="E1640" s="2">
        <v>0</v>
      </c>
      <c r="F1640" s="2">
        <v>0</v>
      </c>
      <c r="G1640" s="3">
        <f t="shared" si="70"/>
        <v>2.5157599999999998</v>
      </c>
      <c r="H1640" s="3">
        <f t="shared" si="71"/>
        <v>0.35999999999999943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6.64</v>
      </c>
      <c r="D1641" s="2">
        <v>0</v>
      </c>
      <c r="E1641" s="2">
        <v>0</v>
      </c>
      <c r="F1641" s="2">
        <v>0</v>
      </c>
      <c r="G1641" s="3">
        <f t="shared" si="70"/>
        <v>0.39839999999999998</v>
      </c>
      <c r="H1641" s="3">
        <f t="shared" si="71"/>
        <v>0.36000000000000032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10.52</v>
      </c>
      <c r="D1642" s="2">
        <v>0</v>
      </c>
      <c r="E1642" s="2">
        <v>0</v>
      </c>
      <c r="F1642" s="2">
        <v>0</v>
      </c>
      <c r="G1642" s="3">
        <f t="shared" si="70"/>
        <v>0.64171999999999996</v>
      </c>
      <c r="H1642" s="3">
        <f t="shared" si="71"/>
        <v>0.48000000000000043</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5869.38</v>
      </c>
      <c r="D1643" s="2">
        <v>0</v>
      </c>
      <c r="E1643" s="2">
        <v>0</v>
      </c>
      <c r="F1643" s="2">
        <v>0</v>
      </c>
      <c r="G1643" s="3">
        <f t="shared" si="70"/>
        <v>363.90156000000002</v>
      </c>
      <c r="H1643" s="3">
        <f t="shared" si="71"/>
        <v>0.38000000000010914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5079.8</v>
      </c>
      <c r="D1669" s="2">
        <v>0</v>
      </c>
      <c r="E1669" s="2">
        <v>0</v>
      </c>
      <c r="F1669" s="2">
        <v>0</v>
      </c>
      <c r="G1669" s="3">
        <f t="shared" si="70"/>
        <v>447.0224</v>
      </c>
      <c r="H1669" s="3">
        <f t="shared" si="71"/>
        <v>0.1999999999998181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5079.8</v>
      </c>
      <c r="D1670" s="2">
        <v>0</v>
      </c>
      <c r="E1670" s="2">
        <v>0</v>
      </c>
      <c r="F1670" s="2">
        <v>0</v>
      </c>
      <c r="G1670" s="3">
        <f t="shared" si="70"/>
        <v>452.10219999999998</v>
      </c>
      <c r="H1670" s="3">
        <f t="shared" si="71"/>
        <v>0.1999999999998181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14614131.459999999</v>
      </c>
      <c r="D1681" s="2">
        <v>0</v>
      </c>
      <c r="E1681" s="2">
        <v>0</v>
      </c>
      <c r="F1681" s="2">
        <v>0</v>
      </c>
      <c r="G1681" s="3">
        <f t="shared" si="70"/>
        <v>1461413.1459999999</v>
      </c>
      <c r="H1681" s="3">
        <f t="shared" si="71"/>
        <v>0.45999999903142452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392028.26999999979</v>
      </c>
      <c r="D1682" s="2">
        <v>0</v>
      </c>
      <c r="E1682" s="2">
        <v>0</v>
      </c>
      <c r="F1682" s="2">
        <v>0</v>
      </c>
      <c r="G1682" s="3">
        <f t="shared" si="70"/>
        <v>39594.855269999978</v>
      </c>
      <c r="H1682" s="3">
        <f t="shared" si="71"/>
        <v>0.26999999978579581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7747473.8099999996</v>
      </c>
      <c r="D1683" s="2">
        <v>0</v>
      </c>
      <c r="E1683" s="2">
        <v>0</v>
      </c>
      <c r="F1683" s="2">
        <v>0</v>
      </c>
      <c r="G1683" s="3">
        <f t="shared" si="70"/>
        <v>790242.32861999993</v>
      </c>
      <c r="H1683" s="3">
        <f t="shared" si="71"/>
        <v>0.19000000040978193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2341012.88</v>
      </c>
      <c r="D1684" s="2">
        <v>0</v>
      </c>
      <c r="E1684" s="2">
        <v>0</v>
      </c>
      <c r="F1684" s="2">
        <v>0</v>
      </c>
      <c r="G1684" s="3">
        <f t="shared" si="70"/>
        <v>241124.32663999998</v>
      </c>
      <c r="H1684" s="3">
        <f t="shared" si="71"/>
        <v>0.12000000011175871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4133616.5</v>
      </c>
      <c r="D1686" s="14">
        <v>0</v>
      </c>
      <c r="E1686" s="14">
        <v>0</v>
      </c>
      <c r="F1686" s="14">
        <v>0</v>
      </c>
      <c r="G1686" s="15">
        <f t="shared" si="70"/>
        <v>434029.73249999998</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32248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98034598.400000021</v>
      </c>
      <c r="I17" s="275">
        <f>'PR-RAS'!E6</f>
        <v>109717413.88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90139287.010000005</v>
      </c>
      <c r="I18" s="275">
        <f>'PR-RAS'!E152</f>
        <v>104467069.89000002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4097261.9900000379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7685864.2100000177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136245494.16</v>
      </c>
      <c r="I22" s="275">
        <f>BILANCA!E7</f>
        <v>147069369.50000003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15570903.949999999</v>
      </c>
      <c r="I23" s="275">
        <f>BILANCA!E69</f>
        <v>14868053.25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9208177.120000001</v>
      </c>
      <c r="I24" s="275">
        <f>BILANCA!E177</f>
        <v>15187351.5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142608220.99000001</v>
      </c>
      <c r="I25" s="275">
        <f>BILANCA!E251</f>
        <v>146750071.25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5407878.4399999995</v>
      </c>
      <c r="I27" s="275">
        <f>'RAS-funkcijski'!E5</f>
        <v>6880718.4900000002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4373352.54</v>
      </c>
      <c r="I28" s="275">
        <f>'RAS-funkcijski'!E35</f>
        <v>8079032.6499999994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62730772.780000001</v>
      </c>
      <c r="I30" s="275">
        <f>'RAS-funkcijski'!E114</f>
        <v>77406245.120000005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95901250.060000017</v>
      </c>
      <c r="I31" s="275">
        <f>'RAS-funkcijski'!E141</f>
        <v>121594321.39000002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252086.41999999998</v>
      </c>
      <c r="I33" s="275">
        <f>'P-VRIO'!E5</f>
        <v>3946470.0100000002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106281.95</v>
      </c>
      <c r="I34" s="275">
        <f>'P-VRIO'!E22</f>
        <v>664058.07999999996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9258482.6400000006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15184814.420000017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570682.96000000008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14614131.459999999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98034598.400000021</v>
      </c>
      <c r="E6" s="60">
        <f>E7+E43+E49+E82+E106+E125+E134+E140</f>
        <v>109717413.88</v>
      </c>
      <c r="F6" s="45">
        <f t="shared" ref="F6:F132" si="0">IF(D6&lt;&gt;0,IF(E6/D6&gt;=100,"&gt;&gt;100",E6/D6*100),"-")</f>
        <v>111.91703303800138</v>
      </c>
    </row>
    <row r="7" spans="1:24" ht="12.75" customHeight="1" x14ac:dyDescent="0.2">
      <c r="A7" s="63">
        <v>61</v>
      </c>
      <c r="B7" s="220" t="s">
        <v>17</v>
      </c>
      <c r="C7" s="247" t="s">
        <v>18</v>
      </c>
      <c r="D7" s="60">
        <f>D8+D17+D23+D29+D36+D39</f>
        <v>17240421.18</v>
      </c>
      <c r="E7" s="60">
        <f>E8+E17+E23+E29+E36+E39</f>
        <v>19513398.779999997</v>
      </c>
      <c r="F7" s="45">
        <f t="shared" si="0"/>
        <v>113.18400273559905</v>
      </c>
    </row>
    <row r="8" spans="1:24" ht="12.75" customHeight="1" x14ac:dyDescent="0.2">
      <c r="A8" s="63">
        <v>611</v>
      </c>
      <c r="B8" s="220" t="s">
        <v>19</v>
      </c>
      <c r="C8" s="247" t="s">
        <v>20</v>
      </c>
      <c r="D8" s="60">
        <f>SUM(D9:D14)-D15-D16</f>
        <v>16051872.589999998</v>
      </c>
      <c r="E8" s="60">
        <f>SUM(E9:E14)-E15-E16</f>
        <v>18214875.159999996</v>
      </c>
      <c r="F8" s="45">
        <f t="shared" si="0"/>
        <v>113.47507935832675</v>
      </c>
    </row>
    <row r="9" spans="1:24" ht="12.75" customHeight="1" x14ac:dyDescent="0.2">
      <c r="A9" s="63">
        <v>6111</v>
      </c>
      <c r="B9" s="65" t="s">
        <v>21</v>
      </c>
      <c r="C9" s="247" t="s">
        <v>22</v>
      </c>
      <c r="D9" s="194">
        <v>14615189.93</v>
      </c>
      <c r="E9" s="194">
        <v>16891929.899999999</v>
      </c>
      <c r="F9" s="45">
        <f t="shared" si="0"/>
        <v>115.57790203825287</v>
      </c>
    </row>
    <row r="10" spans="1:24" ht="12.75" customHeight="1" x14ac:dyDescent="0.2">
      <c r="A10" s="63">
        <v>6112</v>
      </c>
      <c r="B10" s="65" t="s">
        <v>23</v>
      </c>
      <c r="C10" s="247" t="s">
        <v>24</v>
      </c>
      <c r="D10" s="194">
        <v>956219.9</v>
      </c>
      <c r="E10" s="194">
        <v>1111433.8</v>
      </c>
      <c r="F10" s="45">
        <f t="shared" si="0"/>
        <v>116.23202989186903</v>
      </c>
    </row>
    <row r="11" spans="1:24" ht="12.75" customHeight="1" x14ac:dyDescent="0.2">
      <c r="A11" s="63">
        <v>6113</v>
      </c>
      <c r="B11" s="65" t="s">
        <v>25</v>
      </c>
      <c r="C11" s="247" t="s">
        <v>26</v>
      </c>
      <c r="D11" s="194">
        <v>548663.4</v>
      </c>
      <c r="E11" s="194">
        <v>612370.74</v>
      </c>
      <c r="F11" s="45">
        <f t="shared" si="0"/>
        <v>111.61137046866985</v>
      </c>
    </row>
    <row r="12" spans="1:24" ht="12.75" customHeight="1" x14ac:dyDescent="0.2">
      <c r="A12" s="63">
        <v>6114</v>
      </c>
      <c r="B12" s="65" t="s">
        <v>27</v>
      </c>
      <c r="C12" s="247" t="s">
        <v>28</v>
      </c>
      <c r="D12" s="194">
        <v>1619026.25</v>
      </c>
      <c r="E12" s="194">
        <v>1749477.1</v>
      </c>
      <c r="F12" s="45">
        <f t="shared" si="0"/>
        <v>108.05736472771829</v>
      </c>
    </row>
    <row r="13" spans="1:24" ht="12.75" customHeight="1" x14ac:dyDescent="0.2">
      <c r="A13" s="63">
        <v>6115</v>
      </c>
      <c r="B13" s="65" t="s">
        <v>29</v>
      </c>
      <c r="C13" s="247" t="s">
        <v>30</v>
      </c>
      <c r="D13" s="194">
        <v>534290.15</v>
      </c>
      <c r="E13" s="194">
        <v>613128.09</v>
      </c>
      <c r="F13" s="45">
        <f t="shared" si="0"/>
        <v>114.75564166773427</v>
      </c>
    </row>
    <row r="14" spans="1:24" ht="12.75" customHeight="1" x14ac:dyDescent="0.2">
      <c r="A14" s="63">
        <v>6116</v>
      </c>
      <c r="B14" s="65" t="s">
        <v>31</v>
      </c>
      <c r="C14" s="247" t="s">
        <v>32</v>
      </c>
      <c r="D14" s="194">
        <v>63174.239999999998</v>
      </c>
      <c r="E14" s="194">
        <v>52299.15</v>
      </c>
      <c r="F14" s="45">
        <f t="shared" si="0"/>
        <v>82.785562596400055</v>
      </c>
    </row>
    <row r="15" spans="1:24" ht="12.75" customHeight="1" x14ac:dyDescent="0.2">
      <c r="A15" s="63">
        <v>6117</v>
      </c>
      <c r="B15" s="220" t="s">
        <v>33</v>
      </c>
      <c r="C15" s="247" t="s">
        <v>34</v>
      </c>
      <c r="D15" s="194">
        <v>2284691.2799999998</v>
      </c>
      <c r="E15" s="194">
        <v>2815763.62</v>
      </c>
      <c r="F15" s="45">
        <f t="shared" si="0"/>
        <v>123.24481844216608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20909.72</v>
      </c>
      <c r="E23" s="60">
        <f t="shared" si="2"/>
        <v>47123.21</v>
      </c>
      <c r="F23" s="45">
        <f t="shared" si="0"/>
        <v>225.36509336327791</v>
      </c>
    </row>
    <row r="24" spans="1:6" ht="12.75" customHeight="1" x14ac:dyDescent="0.2">
      <c r="A24" s="63">
        <v>6131</v>
      </c>
      <c r="B24" s="65" t="s">
        <v>51</v>
      </c>
      <c r="C24" s="247" t="s">
        <v>52</v>
      </c>
      <c r="D24" s="194">
        <v>0</v>
      </c>
      <c r="E24" s="194">
        <v>29019.67</v>
      </c>
      <c r="F24" s="45" t="str">
        <f t="shared" si="0"/>
        <v>-</v>
      </c>
    </row>
    <row r="25" spans="1:6" ht="12.75" customHeight="1" x14ac:dyDescent="0.2">
      <c r="A25" s="63">
        <v>6132</v>
      </c>
      <c r="B25" s="64" t="s">
        <v>53</v>
      </c>
      <c r="C25" s="247" t="s">
        <v>54</v>
      </c>
      <c r="D25" s="194">
        <v>20909.72</v>
      </c>
      <c r="E25" s="194">
        <v>18103.54</v>
      </c>
      <c r="F25" s="45">
        <f t="shared" si="0"/>
        <v>86.579542911143719</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1167638.8700000001</v>
      </c>
      <c r="E29" s="60">
        <f>SUM(E30:E35)</f>
        <v>1251400.4100000001</v>
      </c>
      <c r="F29" s="45">
        <f t="shared" si="0"/>
        <v>107.17358270198731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1156712.1000000001</v>
      </c>
      <c r="E33" s="194">
        <v>1241629.29</v>
      </c>
      <c r="F33" s="45">
        <f t="shared" si="0"/>
        <v>107.3412554429058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10926.77</v>
      </c>
      <c r="E35" s="194">
        <v>9771.1200000000008</v>
      </c>
      <c r="F35" s="45">
        <f t="shared" si="0"/>
        <v>89.42368147220084</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63402713.319999993</v>
      </c>
      <c r="E49" s="60">
        <f>E50+E53+E58+E61+E64+E68+E71+E74+E77</f>
        <v>70451459.920000002</v>
      </c>
      <c r="F49" s="45">
        <f t="shared" si="0"/>
        <v>111.11742105487545</v>
      </c>
    </row>
    <row r="50" spans="1:6" ht="12.75" customHeight="1" x14ac:dyDescent="0.2">
      <c r="A50" s="63">
        <v>631</v>
      </c>
      <c r="B50" s="65" t="s">
        <v>103</v>
      </c>
      <c r="C50" s="247" t="s">
        <v>104</v>
      </c>
      <c r="D50" s="60">
        <f t="shared" ref="D50:E50" si="7">D51+D52</f>
        <v>0</v>
      </c>
      <c r="E50" s="60">
        <f t="shared" si="7"/>
        <v>204664.98</v>
      </c>
      <c r="F50" s="45" t="str">
        <f t="shared" si="0"/>
        <v>-</v>
      </c>
    </row>
    <row r="51" spans="1:6" ht="12.75" customHeight="1" x14ac:dyDescent="0.2">
      <c r="A51" s="63">
        <v>6311</v>
      </c>
      <c r="B51" s="65" t="s">
        <v>105</v>
      </c>
      <c r="C51" s="247" t="s">
        <v>106</v>
      </c>
      <c r="D51" s="194">
        <v>0</v>
      </c>
      <c r="E51" s="194">
        <v>204664.98</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380168</v>
      </c>
      <c r="E53" s="60">
        <f t="shared" si="8"/>
        <v>702609.62</v>
      </c>
      <c r="F53" s="45">
        <f t="shared" si="0"/>
        <v>184.81556048904696</v>
      </c>
    </row>
    <row r="54" spans="1:6" ht="12.75" customHeight="1" x14ac:dyDescent="0.2">
      <c r="A54" s="63">
        <v>6321</v>
      </c>
      <c r="B54" s="65" t="s">
        <v>111</v>
      </c>
      <c r="C54" s="247" t="s">
        <v>112</v>
      </c>
      <c r="D54" s="194">
        <v>0</v>
      </c>
      <c r="E54" s="194">
        <v>5820.23</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380097.5</v>
      </c>
      <c r="E56" s="194">
        <v>696789.39</v>
      </c>
      <c r="F56" s="45">
        <f t="shared" si="0"/>
        <v>183.31859325567783</v>
      </c>
    </row>
    <row r="57" spans="1:6" ht="12.75" customHeight="1" x14ac:dyDescent="0.2">
      <c r="A57" s="63">
        <v>6324</v>
      </c>
      <c r="B57" s="65" t="s">
        <v>117</v>
      </c>
      <c r="C57" s="247" t="s">
        <v>118</v>
      </c>
      <c r="D57" s="194">
        <v>70.5</v>
      </c>
      <c r="E57" s="194">
        <v>0</v>
      </c>
      <c r="F57" s="45">
        <f t="shared" si="0"/>
        <v>0</v>
      </c>
    </row>
    <row r="58" spans="1:6" ht="24" x14ac:dyDescent="0.2">
      <c r="A58" s="63">
        <v>633</v>
      </c>
      <c r="B58" s="65" t="s">
        <v>119</v>
      </c>
      <c r="C58" s="247" t="s">
        <v>120</v>
      </c>
      <c r="D58" s="60">
        <f t="shared" ref="D58:E58" si="9">SUM(D59:D60)</f>
        <v>5530310.1300000008</v>
      </c>
      <c r="E58" s="60">
        <f t="shared" si="9"/>
        <v>5934935.79</v>
      </c>
      <c r="F58" s="45">
        <f t="shared" si="0"/>
        <v>107.31650939076718</v>
      </c>
    </row>
    <row r="59" spans="1:6" ht="24" x14ac:dyDescent="0.2">
      <c r="A59" s="63">
        <v>6331</v>
      </c>
      <c r="B59" s="65" t="s">
        <v>121</v>
      </c>
      <c r="C59" s="247" t="s">
        <v>122</v>
      </c>
      <c r="D59" s="194">
        <v>4752532.6500000004</v>
      </c>
      <c r="E59" s="194">
        <v>3818886.06</v>
      </c>
      <c r="F59" s="45">
        <f t="shared" si="0"/>
        <v>80.354756952590307</v>
      </c>
    </row>
    <row r="60" spans="1:6" ht="24" x14ac:dyDescent="0.2">
      <c r="A60" s="63">
        <v>6332</v>
      </c>
      <c r="B60" s="65" t="s">
        <v>123</v>
      </c>
      <c r="C60" s="247" t="s">
        <v>124</v>
      </c>
      <c r="D60" s="194">
        <v>777777.48</v>
      </c>
      <c r="E60" s="194">
        <v>2116049.73</v>
      </c>
      <c r="F60" s="45">
        <f t="shared" si="0"/>
        <v>272.06364087579391</v>
      </c>
    </row>
    <row r="61" spans="1:6" ht="12.75" customHeight="1" x14ac:dyDescent="0.2">
      <c r="A61" s="63">
        <v>634</v>
      </c>
      <c r="B61" s="65" t="s">
        <v>125</v>
      </c>
      <c r="C61" s="247" t="s">
        <v>126</v>
      </c>
      <c r="D61" s="60">
        <f t="shared" ref="D61:E61" si="10">SUM(D62:D63)</f>
        <v>1743112.15</v>
      </c>
      <c r="E61" s="60">
        <f t="shared" si="10"/>
        <v>68286.37</v>
      </c>
      <c r="F61" s="45">
        <f t="shared" si="0"/>
        <v>3.9174972189827262</v>
      </c>
    </row>
    <row r="62" spans="1:6" ht="12.75" customHeight="1" x14ac:dyDescent="0.2">
      <c r="A62" s="63">
        <v>6341</v>
      </c>
      <c r="B62" s="65" t="s">
        <v>127</v>
      </c>
      <c r="C62" s="247" t="s">
        <v>128</v>
      </c>
      <c r="D62" s="194">
        <v>678500.87</v>
      </c>
      <c r="E62" s="194">
        <v>68286.37</v>
      </c>
      <c r="F62" s="45">
        <f t="shared" si="0"/>
        <v>10.064301022930154</v>
      </c>
    </row>
    <row r="63" spans="1:6" ht="12.75" customHeight="1" x14ac:dyDescent="0.2">
      <c r="A63" s="63">
        <v>6342</v>
      </c>
      <c r="B63" s="65" t="s">
        <v>129</v>
      </c>
      <c r="C63" s="247" t="s">
        <v>130</v>
      </c>
      <c r="D63" s="194">
        <v>1064611.28</v>
      </c>
      <c r="E63" s="194">
        <v>0</v>
      </c>
      <c r="F63" s="45">
        <f t="shared" si="0"/>
        <v>0</v>
      </c>
    </row>
    <row r="64" spans="1:6" ht="24" x14ac:dyDescent="0.2">
      <c r="A64" s="63">
        <v>635</v>
      </c>
      <c r="B64" s="65" t="s">
        <v>131</v>
      </c>
      <c r="C64" s="247" t="s">
        <v>132</v>
      </c>
      <c r="D64" s="60">
        <f>SUM(D65:D67)</f>
        <v>3079241.16</v>
      </c>
      <c r="E64" s="60">
        <f>SUM(E65:E67)</f>
        <v>3649541.6500000004</v>
      </c>
      <c r="F64" s="45">
        <f t="shared" si="0"/>
        <v>118.52081277063731</v>
      </c>
    </row>
    <row r="65" spans="1:6" ht="12.75" customHeight="1" x14ac:dyDescent="0.2">
      <c r="A65" s="63">
        <v>6351</v>
      </c>
      <c r="B65" s="65" t="s">
        <v>133</v>
      </c>
      <c r="C65" s="247" t="s">
        <v>134</v>
      </c>
      <c r="D65" s="194">
        <v>1942811.85</v>
      </c>
      <c r="E65" s="194">
        <v>1902556.21</v>
      </c>
      <c r="F65" s="45">
        <f t="shared" si="0"/>
        <v>97.927970225217635</v>
      </c>
    </row>
    <row r="66" spans="1:6" ht="12.75" customHeight="1" x14ac:dyDescent="0.2">
      <c r="A66" s="63">
        <v>6352</v>
      </c>
      <c r="B66" s="64" t="s">
        <v>135</v>
      </c>
      <c r="C66" s="247" t="s">
        <v>136</v>
      </c>
      <c r="D66" s="194">
        <v>1136429.31</v>
      </c>
      <c r="E66" s="194">
        <v>1159068.49</v>
      </c>
      <c r="F66" s="45">
        <f t="shared" si="0"/>
        <v>101.99213270907276</v>
      </c>
    </row>
    <row r="67" spans="1:6" ht="12.75" customHeight="1" x14ac:dyDescent="0.2">
      <c r="A67" s="70" t="s">
        <v>137</v>
      </c>
      <c r="B67" s="65" t="s">
        <v>138</v>
      </c>
      <c r="C67" s="277" t="s">
        <v>137</v>
      </c>
      <c r="D67" s="192">
        <v>0</v>
      </c>
      <c r="E67" s="192">
        <v>587916.94999999995</v>
      </c>
      <c r="F67" s="71" t="str">
        <f t="shared" si="0"/>
        <v>-</v>
      </c>
    </row>
    <row r="68" spans="1:6" ht="24" x14ac:dyDescent="0.2">
      <c r="A68" s="63" t="s">
        <v>139</v>
      </c>
      <c r="B68" s="183" t="s">
        <v>140</v>
      </c>
      <c r="C68" s="247" t="s">
        <v>139</v>
      </c>
      <c r="D68" s="60">
        <f t="shared" ref="D68:E68" si="11">SUM(D69:D70)</f>
        <v>49226298.469999999</v>
      </c>
      <c r="E68" s="60">
        <f t="shared" si="11"/>
        <v>53479601.089999996</v>
      </c>
      <c r="F68" s="45">
        <f t="shared" si="0"/>
        <v>108.64030559314162</v>
      </c>
    </row>
    <row r="69" spans="1:6" ht="12.75" customHeight="1" x14ac:dyDescent="0.2">
      <c r="A69" s="63" t="s">
        <v>141</v>
      </c>
      <c r="B69" s="64" t="s">
        <v>142</v>
      </c>
      <c r="C69" s="247" t="s">
        <v>141</v>
      </c>
      <c r="D69" s="194">
        <v>48824136.479999997</v>
      </c>
      <c r="E69" s="194">
        <v>53007059.869999997</v>
      </c>
      <c r="F69" s="45">
        <f t="shared" si="0"/>
        <v>108.56732692387394</v>
      </c>
    </row>
    <row r="70" spans="1:6" ht="24" x14ac:dyDescent="0.2">
      <c r="A70" s="63" t="s">
        <v>143</v>
      </c>
      <c r="B70" s="64" t="s">
        <v>144</v>
      </c>
      <c r="C70" s="247" t="s">
        <v>143</v>
      </c>
      <c r="D70" s="194">
        <v>402161.99</v>
      </c>
      <c r="E70" s="194">
        <v>472541.22</v>
      </c>
      <c r="F70" s="45">
        <f t="shared" si="0"/>
        <v>117.500219252446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3443583.41</v>
      </c>
      <c r="E74" s="60">
        <f t="shared" si="13"/>
        <v>6411820.4199999999</v>
      </c>
      <c r="F74" s="45">
        <f t="shared" si="0"/>
        <v>186.19616999490654</v>
      </c>
    </row>
    <row r="75" spans="1:6" ht="12.75" customHeight="1" x14ac:dyDescent="0.2">
      <c r="A75" s="63" t="s">
        <v>153</v>
      </c>
      <c r="B75" s="65" t="s">
        <v>154</v>
      </c>
      <c r="C75" s="247" t="s">
        <v>153</v>
      </c>
      <c r="D75" s="194">
        <v>2731493.89</v>
      </c>
      <c r="E75" s="194">
        <v>2126375.09</v>
      </c>
      <c r="F75" s="45">
        <f t="shared" si="0"/>
        <v>77.846598807511882</v>
      </c>
    </row>
    <row r="76" spans="1:6" ht="12.75" customHeight="1" x14ac:dyDescent="0.2">
      <c r="A76" s="63" t="s">
        <v>155</v>
      </c>
      <c r="B76" s="65" t="s">
        <v>156</v>
      </c>
      <c r="C76" s="247" t="s">
        <v>155</v>
      </c>
      <c r="D76" s="194">
        <v>712089.52</v>
      </c>
      <c r="E76" s="194">
        <v>4285445.33</v>
      </c>
      <c r="F76" s="45">
        <f t="shared" si="0"/>
        <v>601.81272292843187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922723.9</v>
      </c>
      <c r="E82" s="60">
        <f t="shared" si="15"/>
        <v>910639.04999999981</v>
      </c>
      <c r="F82" s="45">
        <f t="shared" si="0"/>
        <v>98.690307035506493</v>
      </c>
    </row>
    <row r="83" spans="1:6" ht="12.75" customHeight="1" x14ac:dyDescent="0.2">
      <c r="A83" s="63">
        <v>641</v>
      </c>
      <c r="B83" s="64" t="s">
        <v>169</v>
      </c>
      <c r="C83" s="247" t="s">
        <v>170</v>
      </c>
      <c r="D83" s="60">
        <f t="shared" ref="D83:E83" si="16">SUM(D84:D90)</f>
        <v>3883.55</v>
      </c>
      <c r="E83" s="60">
        <f t="shared" si="16"/>
        <v>99568.31</v>
      </c>
      <c r="F83" s="45">
        <f t="shared" si="0"/>
        <v>2563.8477681502745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2798.6</v>
      </c>
      <c r="E85" s="194">
        <v>791.46</v>
      </c>
      <c r="F85" s="45">
        <f t="shared" si="0"/>
        <v>28.280568855856501</v>
      </c>
    </row>
    <row r="86" spans="1:6" ht="12.75" customHeight="1" x14ac:dyDescent="0.2">
      <c r="A86" s="63">
        <v>6414</v>
      </c>
      <c r="B86" s="64" t="s">
        <v>175</v>
      </c>
      <c r="C86" s="247" t="s">
        <v>176</v>
      </c>
      <c r="D86" s="194">
        <v>30.86</v>
      </c>
      <c r="E86" s="194">
        <v>20.78</v>
      </c>
      <c r="F86" s="45">
        <f t="shared" si="0"/>
        <v>67.33635774465327</v>
      </c>
    </row>
    <row r="87" spans="1:6" ht="12.75" customHeight="1" x14ac:dyDescent="0.2">
      <c r="A87" s="63">
        <v>6415</v>
      </c>
      <c r="B87" s="64" t="s">
        <v>177</v>
      </c>
      <c r="C87" s="247" t="s">
        <v>178</v>
      </c>
      <c r="D87" s="194">
        <v>2.14</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50000</v>
      </c>
      <c r="F89" s="45" t="str">
        <f t="shared" si="0"/>
        <v>-</v>
      </c>
    </row>
    <row r="90" spans="1:6" ht="12.75" customHeight="1" x14ac:dyDescent="0.2">
      <c r="A90" s="63">
        <v>6419</v>
      </c>
      <c r="B90" s="64" t="s">
        <v>183</v>
      </c>
      <c r="C90" s="247" t="s">
        <v>184</v>
      </c>
      <c r="D90" s="194">
        <v>1051.95</v>
      </c>
      <c r="E90" s="194">
        <v>48756.07</v>
      </c>
      <c r="F90" s="45">
        <f t="shared" si="0"/>
        <v>4634.8277009363565</v>
      </c>
    </row>
    <row r="91" spans="1:6" ht="12.75" customHeight="1" x14ac:dyDescent="0.2">
      <c r="A91" s="63">
        <v>642</v>
      </c>
      <c r="B91" s="64" t="s">
        <v>185</v>
      </c>
      <c r="C91" s="247" t="s">
        <v>186</v>
      </c>
      <c r="D91" s="60">
        <f t="shared" ref="D91:E91" si="17">SUM(D92:D97)</f>
        <v>904263.54999999993</v>
      </c>
      <c r="E91" s="60">
        <f t="shared" si="17"/>
        <v>803844.53999999992</v>
      </c>
      <c r="F91" s="45">
        <f t="shared" si="0"/>
        <v>88.894939976293415</v>
      </c>
    </row>
    <row r="92" spans="1:6" ht="12.75" customHeight="1" x14ac:dyDescent="0.2">
      <c r="A92" s="63">
        <v>6421</v>
      </c>
      <c r="B92" s="64" t="s">
        <v>187</v>
      </c>
      <c r="C92" s="247" t="s">
        <v>188</v>
      </c>
      <c r="D92" s="194">
        <v>79342.759999999995</v>
      </c>
      <c r="E92" s="194">
        <v>74547.600000000006</v>
      </c>
      <c r="F92" s="45">
        <f t="shared" si="0"/>
        <v>93.956398794294543</v>
      </c>
    </row>
    <row r="93" spans="1:6" ht="12.75" customHeight="1" x14ac:dyDescent="0.2">
      <c r="A93" s="63">
        <v>6422</v>
      </c>
      <c r="B93" s="64" t="s">
        <v>189</v>
      </c>
      <c r="C93" s="247" t="s">
        <v>190</v>
      </c>
      <c r="D93" s="194">
        <v>53302.92</v>
      </c>
      <c r="E93" s="194">
        <v>65674.37</v>
      </c>
      <c r="F93" s="45">
        <f t="shared" si="0"/>
        <v>123.20970408375376</v>
      </c>
    </row>
    <row r="94" spans="1:6" ht="12.75" customHeight="1" x14ac:dyDescent="0.2">
      <c r="A94" s="63">
        <v>6423</v>
      </c>
      <c r="B94" s="64" t="s">
        <v>191</v>
      </c>
      <c r="C94" s="247" t="s">
        <v>192</v>
      </c>
      <c r="D94" s="194">
        <v>757761.8</v>
      </c>
      <c r="E94" s="194">
        <v>660738.71</v>
      </c>
      <c r="F94" s="45">
        <f t="shared" si="0"/>
        <v>87.196096451417844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1903</v>
      </c>
      <c r="E96" s="194">
        <v>0</v>
      </c>
      <c r="F96" s="45">
        <f t="shared" si="0"/>
        <v>0</v>
      </c>
    </row>
    <row r="97" spans="1:6" ht="12.75" customHeight="1" x14ac:dyDescent="0.2">
      <c r="A97" s="63">
        <v>6429</v>
      </c>
      <c r="B97" s="65" t="s">
        <v>197</v>
      </c>
      <c r="C97" s="247" t="s">
        <v>198</v>
      </c>
      <c r="D97" s="194">
        <v>11953.07</v>
      </c>
      <c r="E97" s="194">
        <v>2883.86</v>
      </c>
      <c r="F97" s="45">
        <f t="shared" si="0"/>
        <v>24.126521471053046</v>
      </c>
    </row>
    <row r="98" spans="1:6" ht="12.75" customHeight="1" x14ac:dyDescent="0.2">
      <c r="A98" s="63">
        <v>643</v>
      </c>
      <c r="B98" s="65" t="s">
        <v>199</v>
      </c>
      <c r="C98" s="247" t="s">
        <v>200</v>
      </c>
      <c r="D98" s="60">
        <f t="shared" ref="D98:E98" si="18">SUM(D99:D105)</f>
        <v>14576.8</v>
      </c>
      <c r="E98" s="60">
        <f t="shared" si="18"/>
        <v>7226.2</v>
      </c>
      <c r="F98" s="45">
        <f t="shared" si="0"/>
        <v>49.573294550244221</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14576.8</v>
      </c>
      <c r="E104" s="194">
        <v>7226.2</v>
      </c>
      <c r="F104" s="45">
        <f t="shared" si="0"/>
        <v>49.573294550244221</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3589368.83</v>
      </c>
      <c r="E106" s="60">
        <f>E107+E112+E120+E124</f>
        <v>3727196.76</v>
      </c>
      <c r="F106" s="45">
        <f t="shared" si="0"/>
        <v>103.83989321041716</v>
      </c>
    </row>
    <row r="107" spans="1:6" ht="12.75" customHeight="1" x14ac:dyDescent="0.2">
      <c r="A107" s="63">
        <v>651</v>
      </c>
      <c r="B107" s="64" t="s">
        <v>217</v>
      </c>
      <c r="C107" s="247" t="s">
        <v>218</v>
      </c>
      <c r="D107" s="60">
        <f t="shared" ref="D107:E107" si="19">SUM(D108:D111)</f>
        <v>194576.04</v>
      </c>
      <c r="E107" s="60">
        <f t="shared" si="19"/>
        <v>175422.24</v>
      </c>
      <c r="F107" s="45">
        <f t="shared" si="0"/>
        <v>90.156136387604548</v>
      </c>
    </row>
    <row r="108" spans="1:6" ht="12.75" customHeight="1" x14ac:dyDescent="0.2">
      <c r="A108" s="63">
        <v>6511</v>
      </c>
      <c r="B108" s="64" t="s">
        <v>219</v>
      </c>
      <c r="C108" s="247" t="s">
        <v>220</v>
      </c>
      <c r="D108" s="194">
        <v>16246.1</v>
      </c>
      <c r="E108" s="194">
        <v>15062.65</v>
      </c>
      <c r="F108" s="45">
        <f t="shared" si="0"/>
        <v>92.715482485027167</v>
      </c>
    </row>
    <row r="109" spans="1:6" ht="12.75" customHeight="1" x14ac:dyDescent="0.2">
      <c r="A109" s="63">
        <v>6512</v>
      </c>
      <c r="B109" s="64" t="s">
        <v>221</v>
      </c>
      <c r="C109" s="247" t="s">
        <v>222</v>
      </c>
      <c r="D109" s="194">
        <v>166645.04</v>
      </c>
      <c r="E109" s="194">
        <v>153156.32999999999</v>
      </c>
      <c r="F109" s="45">
        <f t="shared" si="0"/>
        <v>91.905723686705571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11684.9</v>
      </c>
      <c r="E111" s="194">
        <v>7203.26</v>
      </c>
      <c r="F111" s="45">
        <f t="shared" si="0"/>
        <v>61.645884859947451</v>
      </c>
    </row>
    <row r="112" spans="1:6" ht="12.75" customHeight="1" x14ac:dyDescent="0.2">
      <c r="A112" s="63">
        <v>652</v>
      </c>
      <c r="B112" s="64" t="s">
        <v>227</v>
      </c>
      <c r="C112" s="247" t="s">
        <v>228</v>
      </c>
      <c r="D112" s="60">
        <f t="shared" ref="D112:E112" si="20">SUM(D113:D119)</f>
        <v>3394792.79</v>
      </c>
      <c r="E112" s="60">
        <f t="shared" si="20"/>
        <v>3551774.52</v>
      </c>
      <c r="F112" s="45">
        <f t="shared" si="0"/>
        <v>104.62419180523827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3394792.79</v>
      </c>
      <c r="E117" s="194">
        <v>3544868.52</v>
      </c>
      <c r="F117" s="45">
        <f t="shared" si="0"/>
        <v>104.42076259976976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6906</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2489062.4300000002</v>
      </c>
      <c r="E125" s="60">
        <f t="shared" si="22"/>
        <v>2420200.85</v>
      </c>
      <c r="F125" s="45">
        <f t="shared" si="0"/>
        <v>97.233432991875574</v>
      </c>
    </row>
    <row r="126" spans="1:6" ht="12.75" customHeight="1" x14ac:dyDescent="0.2">
      <c r="A126" s="63">
        <v>661</v>
      </c>
      <c r="B126" s="65" t="s">
        <v>255</v>
      </c>
      <c r="C126" s="247" t="s">
        <v>256</v>
      </c>
      <c r="D126" s="60">
        <f t="shared" ref="D126:E126" si="23">SUM(D127:D128)</f>
        <v>2268958.2400000002</v>
      </c>
      <c r="E126" s="60">
        <f t="shared" si="23"/>
        <v>2042719.32</v>
      </c>
      <c r="F126" s="45">
        <f t="shared" si="0"/>
        <v>90.028951788905559</v>
      </c>
    </row>
    <row r="127" spans="1:6" ht="12.75" customHeight="1" x14ac:dyDescent="0.2">
      <c r="A127" s="63">
        <v>6614</v>
      </c>
      <c r="B127" s="65" t="s">
        <v>257</v>
      </c>
      <c r="C127" s="247" t="s">
        <v>258</v>
      </c>
      <c r="D127" s="194">
        <v>61303.7</v>
      </c>
      <c r="E127" s="194">
        <v>93882.27</v>
      </c>
      <c r="F127" s="45">
        <f t="shared" si="0"/>
        <v>153.14290980805401</v>
      </c>
    </row>
    <row r="128" spans="1:6" ht="12.75" customHeight="1" x14ac:dyDescent="0.2">
      <c r="A128" s="63">
        <v>6615</v>
      </c>
      <c r="B128" s="65" t="s">
        <v>259</v>
      </c>
      <c r="C128" s="247" t="s">
        <v>260</v>
      </c>
      <c r="D128" s="194">
        <v>2207654.54</v>
      </c>
      <c r="E128" s="194">
        <v>1948837.05</v>
      </c>
      <c r="F128" s="45">
        <f t="shared" si="0"/>
        <v>88.276359126369471</v>
      </c>
    </row>
    <row r="129" spans="1:6" ht="36" x14ac:dyDescent="0.2">
      <c r="A129" s="63">
        <v>663</v>
      </c>
      <c r="B129" s="182" t="s">
        <v>261</v>
      </c>
      <c r="C129" s="247" t="s">
        <v>262</v>
      </c>
      <c r="D129" s="60">
        <f t="shared" ref="D129:E129" si="24">SUM(D130:D133)</f>
        <v>220104.19</v>
      </c>
      <c r="E129" s="60">
        <f t="shared" si="24"/>
        <v>377481.53</v>
      </c>
      <c r="F129" s="45">
        <f t="shared" si="0"/>
        <v>171.5012921834882</v>
      </c>
    </row>
    <row r="130" spans="1:6" ht="12.75" customHeight="1" x14ac:dyDescent="0.2">
      <c r="A130" s="63">
        <v>6631</v>
      </c>
      <c r="B130" s="65" t="s">
        <v>263</v>
      </c>
      <c r="C130" s="247" t="s">
        <v>264</v>
      </c>
      <c r="D130" s="194">
        <v>111554.99</v>
      </c>
      <c r="E130" s="194">
        <v>157748.65</v>
      </c>
      <c r="F130" s="45">
        <f t="shared" si="0"/>
        <v>141.40886929396882</v>
      </c>
    </row>
    <row r="131" spans="1:6" ht="12.75" customHeight="1" x14ac:dyDescent="0.2">
      <c r="A131" s="63">
        <v>6632</v>
      </c>
      <c r="B131" s="182" t="s">
        <v>265</v>
      </c>
      <c r="C131" s="247" t="s">
        <v>266</v>
      </c>
      <c r="D131" s="194">
        <v>108549.2</v>
      </c>
      <c r="E131" s="194">
        <v>219732.88</v>
      </c>
      <c r="F131" s="45">
        <f t="shared" si="0"/>
        <v>202.42699163144457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10375242.07</v>
      </c>
      <c r="E134" s="60">
        <f t="shared" si="25"/>
        <v>12689511.42</v>
      </c>
      <c r="F134" s="45">
        <f t="shared" ref="F134:F229" si="26">IF(D134&lt;&gt;0,IF(E134/D134&gt;=100,"&gt;&gt;100",E134/D134*100),"-")</f>
        <v>122.30569016497172</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10375242.07</v>
      </c>
      <c r="E139" s="194">
        <v>12689511.42</v>
      </c>
      <c r="F139" s="45">
        <f t="shared" si="26"/>
        <v>122.30569016497172</v>
      </c>
    </row>
    <row r="140" spans="1:6" ht="12.75" customHeight="1" x14ac:dyDescent="0.2">
      <c r="A140" s="63">
        <v>68</v>
      </c>
      <c r="B140" s="65" t="s">
        <v>283</v>
      </c>
      <c r="C140" s="247" t="s">
        <v>284</v>
      </c>
      <c r="D140" s="60">
        <f t="shared" ref="D140:E140" si="28">D141+D151</f>
        <v>15066.67</v>
      </c>
      <c r="E140" s="60">
        <f t="shared" si="28"/>
        <v>5007.1000000000004</v>
      </c>
      <c r="F140" s="45">
        <f t="shared" si="26"/>
        <v>33.232957249345745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15066.67</v>
      </c>
      <c r="E151" s="194">
        <v>5007.1000000000004</v>
      </c>
      <c r="F151" s="45">
        <f t="shared" si="26"/>
        <v>33.232957249345745</v>
      </c>
    </row>
    <row r="152" spans="1:6" ht="12.75" customHeight="1" x14ac:dyDescent="0.2">
      <c r="A152" s="63">
        <v>3</v>
      </c>
      <c r="B152" s="64" t="s">
        <v>307</v>
      </c>
      <c r="C152" s="247" t="s">
        <v>13</v>
      </c>
      <c r="D152" s="60">
        <f>D153+D164+D202+D221+D230+D262+D273</f>
        <v>90139287.010000005</v>
      </c>
      <c r="E152" s="60">
        <f>E153+E164+E202+E221+E230+E262+E273</f>
        <v>104467069.89000002</v>
      </c>
      <c r="F152" s="45">
        <f t="shared" si="26"/>
        <v>115.89515887607421</v>
      </c>
    </row>
    <row r="153" spans="1:6" ht="12.75" customHeight="1" x14ac:dyDescent="0.2">
      <c r="A153" s="63">
        <v>31</v>
      </c>
      <c r="B153" s="64" t="s">
        <v>308</v>
      </c>
      <c r="C153" s="247" t="s">
        <v>309</v>
      </c>
      <c r="D153" s="60">
        <f t="shared" ref="D153:E153" si="30">D154+D159+D160</f>
        <v>64771572.090000004</v>
      </c>
      <c r="E153" s="60">
        <f t="shared" si="30"/>
        <v>76786680.570000008</v>
      </c>
      <c r="F153" s="45">
        <f t="shared" si="26"/>
        <v>118.54997198972572</v>
      </c>
    </row>
    <row r="154" spans="1:6" ht="12.75" customHeight="1" x14ac:dyDescent="0.2">
      <c r="A154" s="63">
        <v>311</v>
      </c>
      <c r="B154" s="64" t="s">
        <v>310</v>
      </c>
      <c r="C154" s="247" t="s">
        <v>311</v>
      </c>
      <c r="D154" s="60">
        <f t="shared" ref="D154:E154" si="31">SUM(D155:D158)</f>
        <v>52943202.979999997</v>
      </c>
      <c r="E154" s="60">
        <f t="shared" si="31"/>
        <v>63394113.370000005</v>
      </c>
      <c r="F154" s="45">
        <f t="shared" si="26"/>
        <v>119.73985290226581</v>
      </c>
    </row>
    <row r="155" spans="1:6" ht="12.75" customHeight="1" x14ac:dyDescent="0.2">
      <c r="A155" s="63">
        <v>3111</v>
      </c>
      <c r="B155" s="64" t="s">
        <v>312</v>
      </c>
      <c r="C155" s="247" t="s">
        <v>313</v>
      </c>
      <c r="D155" s="194">
        <v>50663939.539999999</v>
      </c>
      <c r="E155" s="194">
        <v>60893381.520000003</v>
      </c>
      <c r="F155" s="45">
        <f t="shared" si="26"/>
        <v>120.19077488422252</v>
      </c>
    </row>
    <row r="156" spans="1:6" ht="12.75" customHeight="1" x14ac:dyDescent="0.2">
      <c r="A156" s="63">
        <v>3112</v>
      </c>
      <c r="B156" s="64" t="s">
        <v>314</v>
      </c>
      <c r="C156" s="247" t="s">
        <v>315</v>
      </c>
      <c r="D156" s="194">
        <v>18616.400000000001</v>
      </c>
      <c r="E156" s="194">
        <v>22726</v>
      </c>
      <c r="F156" s="45">
        <f t="shared" si="26"/>
        <v>122.07515953675254</v>
      </c>
    </row>
    <row r="157" spans="1:6" ht="12.75" customHeight="1" x14ac:dyDescent="0.2">
      <c r="A157" s="63">
        <v>3113</v>
      </c>
      <c r="B157" s="65" t="s">
        <v>316</v>
      </c>
      <c r="C157" s="247" t="s">
        <v>317</v>
      </c>
      <c r="D157" s="194">
        <v>1490710.3</v>
      </c>
      <c r="E157" s="194">
        <v>1870966.79</v>
      </c>
      <c r="F157" s="45">
        <f t="shared" si="26"/>
        <v>125.50840964874261</v>
      </c>
    </row>
    <row r="158" spans="1:6" ht="12.75" customHeight="1" x14ac:dyDescent="0.2">
      <c r="A158" s="63">
        <v>3114</v>
      </c>
      <c r="B158" s="65" t="s">
        <v>318</v>
      </c>
      <c r="C158" s="247" t="s">
        <v>319</v>
      </c>
      <c r="D158" s="194">
        <v>769936.74</v>
      </c>
      <c r="E158" s="194">
        <v>607039.06000000006</v>
      </c>
      <c r="F158" s="45">
        <f t="shared" si="26"/>
        <v>78.842718948572326</v>
      </c>
    </row>
    <row r="159" spans="1:6" ht="12.75" customHeight="1" x14ac:dyDescent="0.2">
      <c r="A159" s="63">
        <v>312</v>
      </c>
      <c r="B159" s="65" t="s">
        <v>320</v>
      </c>
      <c r="C159" s="247" t="s">
        <v>321</v>
      </c>
      <c r="D159" s="194">
        <v>2831771.6</v>
      </c>
      <c r="E159" s="194">
        <v>3007755.36</v>
      </c>
      <c r="F159" s="45">
        <f t="shared" si="26"/>
        <v>106.21461702631667</v>
      </c>
    </row>
    <row r="160" spans="1:6" ht="12.75" customHeight="1" x14ac:dyDescent="0.2">
      <c r="A160" s="63">
        <v>313</v>
      </c>
      <c r="B160" s="65" t="s">
        <v>322</v>
      </c>
      <c r="C160" s="247" t="s">
        <v>323</v>
      </c>
      <c r="D160" s="60">
        <f t="shared" ref="D160:E160" si="32">SUM(D161:D163)</f>
        <v>8996597.5100000016</v>
      </c>
      <c r="E160" s="60">
        <f t="shared" si="32"/>
        <v>10384811.840000002</v>
      </c>
      <c r="F160" s="45">
        <f t="shared" si="26"/>
        <v>115.43043721203439</v>
      </c>
    </row>
    <row r="161" spans="1:6" ht="12.75" customHeight="1" x14ac:dyDescent="0.2">
      <c r="A161" s="63">
        <v>3131</v>
      </c>
      <c r="B161" s="65" t="s">
        <v>324</v>
      </c>
      <c r="C161" s="247" t="s">
        <v>325</v>
      </c>
      <c r="D161" s="194">
        <v>562435.73</v>
      </c>
      <c r="E161" s="194">
        <v>354726.73</v>
      </c>
      <c r="F161" s="45">
        <f t="shared" si="26"/>
        <v>63.069735985656528</v>
      </c>
    </row>
    <row r="162" spans="1:6" ht="12.75" customHeight="1" x14ac:dyDescent="0.2">
      <c r="A162" s="63">
        <v>3132</v>
      </c>
      <c r="B162" s="65" t="s">
        <v>326</v>
      </c>
      <c r="C162" s="247" t="s">
        <v>327</v>
      </c>
      <c r="D162" s="194">
        <v>8430225.8100000005</v>
      </c>
      <c r="E162" s="194">
        <v>10026996.970000001</v>
      </c>
      <c r="F162" s="45">
        <f t="shared" si="26"/>
        <v>118.94102478377148</v>
      </c>
    </row>
    <row r="163" spans="1:6" ht="12.75" customHeight="1" x14ac:dyDescent="0.2">
      <c r="A163" s="63">
        <v>3133</v>
      </c>
      <c r="B163" s="64" t="s">
        <v>328</v>
      </c>
      <c r="C163" s="247" t="s">
        <v>329</v>
      </c>
      <c r="D163" s="194">
        <v>3935.97</v>
      </c>
      <c r="E163" s="194">
        <v>3088.14</v>
      </c>
      <c r="F163" s="45">
        <f t="shared" si="26"/>
        <v>78.459439477435041</v>
      </c>
    </row>
    <row r="164" spans="1:6" ht="12.75" customHeight="1" x14ac:dyDescent="0.2">
      <c r="A164" s="70">
        <v>32</v>
      </c>
      <c r="B164" s="65" t="s">
        <v>330</v>
      </c>
      <c r="C164" s="247" t="s">
        <v>331</v>
      </c>
      <c r="D164" s="60">
        <f>D165+D170+D178+D188+D189+D194</f>
        <v>19122782.84</v>
      </c>
      <c r="E164" s="60">
        <f>E165+E170+E178+E188+E189+E194</f>
        <v>19705857.830000002</v>
      </c>
      <c r="F164" s="45">
        <f t="shared" si="26"/>
        <v>103.04911160095568</v>
      </c>
    </row>
    <row r="165" spans="1:6" ht="12.75" customHeight="1" x14ac:dyDescent="0.2">
      <c r="A165" s="63">
        <v>321</v>
      </c>
      <c r="B165" s="64" t="s">
        <v>332</v>
      </c>
      <c r="C165" s="247" t="s">
        <v>333</v>
      </c>
      <c r="D165" s="60">
        <f t="shared" ref="D165:E165" si="33">SUM(D166:D169)</f>
        <v>2354663.87</v>
      </c>
      <c r="E165" s="60">
        <f t="shared" si="33"/>
        <v>2487482.62</v>
      </c>
      <c r="F165" s="45">
        <f t="shared" si="26"/>
        <v>105.64066709020341</v>
      </c>
    </row>
    <row r="166" spans="1:6" ht="12.75" customHeight="1" x14ac:dyDescent="0.2">
      <c r="A166" s="63">
        <v>3211</v>
      </c>
      <c r="B166" s="64" t="s">
        <v>334</v>
      </c>
      <c r="C166" s="247" t="s">
        <v>335</v>
      </c>
      <c r="D166" s="194">
        <v>417008.91</v>
      </c>
      <c r="E166" s="194">
        <v>407284.11</v>
      </c>
      <c r="F166" s="45">
        <f t="shared" si="26"/>
        <v>97.667963497470595</v>
      </c>
    </row>
    <row r="167" spans="1:6" ht="12.75" customHeight="1" x14ac:dyDescent="0.2">
      <c r="A167" s="63">
        <v>3212</v>
      </c>
      <c r="B167" s="64" t="s">
        <v>336</v>
      </c>
      <c r="C167" s="247" t="s">
        <v>337</v>
      </c>
      <c r="D167" s="194">
        <v>1650068.86</v>
      </c>
      <c r="E167" s="194">
        <v>1747785.72</v>
      </c>
      <c r="F167" s="45">
        <f t="shared" si="26"/>
        <v>105.92198679514502</v>
      </c>
    </row>
    <row r="168" spans="1:6" ht="12.75" customHeight="1" x14ac:dyDescent="0.2">
      <c r="A168" s="63">
        <v>3213</v>
      </c>
      <c r="B168" s="64" t="s">
        <v>338</v>
      </c>
      <c r="C168" s="247" t="s">
        <v>339</v>
      </c>
      <c r="D168" s="194">
        <v>212526.79</v>
      </c>
      <c r="E168" s="194">
        <v>270629.34999999998</v>
      </c>
      <c r="F168" s="45">
        <f t="shared" si="26"/>
        <v>127.33893454091128</v>
      </c>
    </row>
    <row r="169" spans="1:6" ht="12.75" customHeight="1" x14ac:dyDescent="0.2">
      <c r="A169" s="63">
        <v>3214</v>
      </c>
      <c r="B169" s="64" t="s">
        <v>340</v>
      </c>
      <c r="C169" s="247" t="s">
        <v>341</v>
      </c>
      <c r="D169" s="194">
        <v>75059.31</v>
      </c>
      <c r="E169" s="194">
        <v>61783.44</v>
      </c>
      <c r="F169" s="45">
        <f t="shared" si="26"/>
        <v>82.312827016395445</v>
      </c>
    </row>
    <row r="170" spans="1:6" ht="12.75" customHeight="1" x14ac:dyDescent="0.2">
      <c r="A170" s="63">
        <v>322</v>
      </c>
      <c r="B170" s="64" t="s">
        <v>342</v>
      </c>
      <c r="C170" s="247" t="s">
        <v>343</v>
      </c>
      <c r="D170" s="60">
        <f t="shared" ref="D170:E170" si="34">SUM(D171:D177)</f>
        <v>5804115.9000000004</v>
      </c>
      <c r="E170" s="60">
        <f t="shared" si="34"/>
        <v>5390942.4900000002</v>
      </c>
      <c r="F170" s="45">
        <f t="shared" si="26"/>
        <v>92.881372165569616</v>
      </c>
    </row>
    <row r="171" spans="1:6" ht="12.75" customHeight="1" x14ac:dyDescent="0.2">
      <c r="A171" s="63">
        <v>3221</v>
      </c>
      <c r="B171" s="64" t="s">
        <v>344</v>
      </c>
      <c r="C171" s="247" t="s">
        <v>345</v>
      </c>
      <c r="D171" s="194">
        <v>899092.02</v>
      </c>
      <c r="E171" s="194">
        <v>894959.45</v>
      </c>
      <c r="F171" s="45">
        <f t="shared" si="26"/>
        <v>99.540361841939145</v>
      </c>
    </row>
    <row r="172" spans="1:6" ht="12.75" customHeight="1" x14ac:dyDescent="0.2">
      <c r="A172" s="63">
        <v>3222</v>
      </c>
      <c r="B172" s="64" t="s">
        <v>346</v>
      </c>
      <c r="C172" s="247" t="s">
        <v>347</v>
      </c>
      <c r="D172" s="194">
        <v>2862431.46</v>
      </c>
      <c r="E172" s="194">
        <v>2398506.69</v>
      </c>
      <c r="F172" s="45">
        <f t="shared" si="26"/>
        <v>83.792633064478679</v>
      </c>
    </row>
    <row r="173" spans="1:6" ht="12.75" customHeight="1" x14ac:dyDescent="0.2">
      <c r="A173" s="63">
        <v>3223</v>
      </c>
      <c r="B173" s="65" t="s">
        <v>348</v>
      </c>
      <c r="C173" s="247" t="s">
        <v>349</v>
      </c>
      <c r="D173" s="194">
        <v>1622933.84</v>
      </c>
      <c r="E173" s="194">
        <v>1599458.83</v>
      </c>
      <c r="F173" s="45">
        <f t="shared" si="26"/>
        <v>98.553544856763835</v>
      </c>
    </row>
    <row r="174" spans="1:6" ht="12.75" customHeight="1" x14ac:dyDescent="0.2">
      <c r="A174" s="63">
        <v>3224</v>
      </c>
      <c r="B174" s="65" t="s">
        <v>350</v>
      </c>
      <c r="C174" s="247" t="s">
        <v>351</v>
      </c>
      <c r="D174" s="194">
        <v>154700.26999999999</v>
      </c>
      <c r="E174" s="194">
        <v>162552.65</v>
      </c>
      <c r="F174" s="45">
        <f t="shared" si="26"/>
        <v>105.07586702983778</v>
      </c>
    </row>
    <row r="175" spans="1:6" ht="12.75" customHeight="1" x14ac:dyDescent="0.2">
      <c r="A175" s="63">
        <v>3225</v>
      </c>
      <c r="B175" s="65" t="s">
        <v>352</v>
      </c>
      <c r="C175" s="247" t="s">
        <v>353</v>
      </c>
      <c r="D175" s="194">
        <v>217000.12</v>
      </c>
      <c r="E175" s="194">
        <v>212217.73</v>
      </c>
      <c r="F175" s="45">
        <f t="shared" si="26"/>
        <v>97.796134859280272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47958.19</v>
      </c>
      <c r="E177" s="194">
        <v>123247.14</v>
      </c>
      <c r="F177" s="45">
        <f t="shared" si="26"/>
        <v>256.98872288549671</v>
      </c>
    </row>
    <row r="178" spans="1:6" ht="12.75" customHeight="1" x14ac:dyDescent="0.2">
      <c r="A178" s="63">
        <v>323</v>
      </c>
      <c r="B178" s="65" t="s">
        <v>358</v>
      </c>
      <c r="C178" s="247" t="s">
        <v>359</v>
      </c>
      <c r="D178" s="60">
        <f t="shared" ref="D178:E178" si="35">SUM(D179:D187)</f>
        <v>8452037.1399999987</v>
      </c>
      <c r="E178" s="60">
        <f t="shared" si="35"/>
        <v>8729322.5600000005</v>
      </c>
      <c r="F178" s="45">
        <f t="shared" si="26"/>
        <v>103.28069334536789</v>
      </c>
    </row>
    <row r="179" spans="1:6" ht="12.75" customHeight="1" x14ac:dyDescent="0.2">
      <c r="A179" s="63">
        <v>3231</v>
      </c>
      <c r="B179" s="65" t="s">
        <v>360</v>
      </c>
      <c r="C179" s="247" t="s">
        <v>361</v>
      </c>
      <c r="D179" s="194">
        <v>3628241.84</v>
      </c>
      <c r="E179" s="194">
        <v>3729204.1</v>
      </c>
      <c r="F179" s="45">
        <f t="shared" si="26"/>
        <v>102.78267724292603</v>
      </c>
    </row>
    <row r="180" spans="1:6" ht="12.75" customHeight="1" x14ac:dyDescent="0.2">
      <c r="A180" s="63">
        <v>3232</v>
      </c>
      <c r="B180" s="65" t="s">
        <v>362</v>
      </c>
      <c r="C180" s="247" t="s">
        <v>363</v>
      </c>
      <c r="D180" s="194">
        <v>1100884.4099999999</v>
      </c>
      <c r="E180" s="194">
        <v>951257.44</v>
      </c>
      <c r="F180" s="45">
        <f t="shared" si="26"/>
        <v>86.408475890761309</v>
      </c>
    </row>
    <row r="181" spans="1:6" ht="12.75" customHeight="1" x14ac:dyDescent="0.2">
      <c r="A181" s="63">
        <v>3233</v>
      </c>
      <c r="B181" s="65" t="s">
        <v>364</v>
      </c>
      <c r="C181" s="247" t="s">
        <v>365</v>
      </c>
      <c r="D181" s="194">
        <v>368299.08</v>
      </c>
      <c r="E181" s="194">
        <v>502125.15</v>
      </c>
      <c r="F181" s="45">
        <f t="shared" si="26"/>
        <v>136.33624878997796</v>
      </c>
    </row>
    <row r="182" spans="1:6" ht="12.75" customHeight="1" x14ac:dyDescent="0.2">
      <c r="A182" s="63">
        <v>3234</v>
      </c>
      <c r="B182" s="65" t="s">
        <v>366</v>
      </c>
      <c r="C182" s="247" t="s">
        <v>367</v>
      </c>
      <c r="D182" s="194">
        <v>436361.93</v>
      </c>
      <c r="E182" s="194">
        <v>476893.25</v>
      </c>
      <c r="F182" s="45">
        <f t="shared" si="26"/>
        <v>109.28846382176374</v>
      </c>
    </row>
    <row r="183" spans="1:6" ht="12.75" customHeight="1" x14ac:dyDescent="0.2">
      <c r="A183" s="63">
        <v>3235</v>
      </c>
      <c r="B183" s="64" t="s">
        <v>368</v>
      </c>
      <c r="C183" s="247" t="s">
        <v>369</v>
      </c>
      <c r="D183" s="194">
        <v>145133.54999999999</v>
      </c>
      <c r="E183" s="194">
        <v>194918.59</v>
      </c>
      <c r="F183" s="45">
        <f t="shared" si="26"/>
        <v>134.30291617617016</v>
      </c>
    </row>
    <row r="184" spans="1:6" ht="12.75" customHeight="1" x14ac:dyDescent="0.2">
      <c r="A184" s="63">
        <v>3236</v>
      </c>
      <c r="B184" s="64" t="s">
        <v>370</v>
      </c>
      <c r="C184" s="247" t="s">
        <v>371</v>
      </c>
      <c r="D184" s="194">
        <v>283222.25</v>
      </c>
      <c r="E184" s="194">
        <v>325915.18</v>
      </c>
      <c r="F184" s="45">
        <f t="shared" si="26"/>
        <v>115.07400283699462</v>
      </c>
    </row>
    <row r="185" spans="1:6" ht="12.75" customHeight="1" x14ac:dyDescent="0.2">
      <c r="A185" s="63">
        <v>3237</v>
      </c>
      <c r="B185" s="64" t="s">
        <v>372</v>
      </c>
      <c r="C185" s="247" t="s">
        <v>373</v>
      </c>
      <c r="D185" s="194">
        <v>1602887.34</v>
      </c>
      <c r="E185" s="194">
        <v>1546554.1</v>
      </c>
      <c r="F185" s="45">
        <f t="shared" si="26"/>
        <v>96.485514696248089</v>
      </c>
    </row>
    <row r="186" spans="1:6" ht="12.75" customHeight="1" x14ac:dyDescent="0.2">
      <c r="A186" s="63">
        <v>3238</v>
      </c>
      <c r="B186" s="64" t="s">
        <v>374</v>
      </c>
      <c r="C186" s="247" t="s">
        <v>375</v>
      </c>
      <c r="D186" s="194">
        <v>241604.62</v>
      </c>
      <c r="E186" s="194">
        <v>347970.99</v>
      </c>
      <c r="F186" s="45">
        <f t="shared" si="26"/>
        <v>144.02497352906579</v>
      </c>
    </row>
    <row r="187" spans="1:6" ht="12.75" customHeight="1" x14ac:dyDescent="0.2">
      <c r="A187" s="63">
        <v>3239</v>
      </c>
      <c r="B187" s="64" t="s">
        <v>376</v>
      </c>
      <c r="C187" s="247" t="s">
        <v>377</v>
      </c>
      <c r="D187" s="194">
        <v>645402.12</v>
      </c>
      <c r="E187" s="194">
        <v>654483.76</v>
      </c>
      <c r="F187" s="45">
        <f t="shared" si="26"/>
        <v>101.40712893846708</v>
      </c>
    </row>
    <row r="188" spans="1:6" ht="12.75" customHeight="1" x14ac:dyDescent="0.2">
      <c r="A188" s="63">
        <v>324</v>
      </c>
      <c r="B188" s="64" t="s">
        <v>378</v>
      </c>
      <c r="C188" s="247" t="s">
        <v>379</v>
      </c>
      <c r="D188" s="194">
        <v>382622.88</v>
      </c>
      <c r="E188" s="194">
        <v>314436.51</v>
      </c>
      <c r="F188" s="45">
        <f t="shared" si="26"/>
        <v>82.179223051167256</v>
      </c>
    </row>
    <row r="189" spans="1:6" ht="24" x14ac:dyDescent="0.2">
      <c r="A189" s="70" t="s">
        <v>380</v>
      </c>
      <c r="B189" s="65" t="s">
        <v>381</v>
      </c>
      <c r="C189" s="277" t="s">
        <v>380</v>
      </c>
      <c r="D189" s="60">
        <f>SUM(D190:D193)</f>
        <v>0</v>
      </c>
      <c r="E189" s="60">
        <f>SUM(E190:E193)</f>
        <v>923876.81</v>
      </c>
      <c r="F189" s="45" t="str">
        <f>IF(D189&lt;&gt;0,IF(E189/D189&gt;=100,"&gt;&gt;100",E189/D189*100),"-")</f>
        <v>-</v>
      </c>
    </row>
    <row r="190" spans="1:6" ht="12.75" customHeight="1" x14ac:dyDescent="0.2">
      <c r="A190" s="70" t="s">
        <v>382</v>
      </c>
      <c r="B190" s="65" t="s">
        <v>383</v>
      </c>
      <c r="C190" s="277" t="s">
        <v>382</v>
      </c>
      <c r="D190" s="192">
        <v>0</v>
      </c>
      <c r="E190" s="192">
        <v>922262.43</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1614.38</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2129343.0500000003</v>
      </c>
      <c r="E194" s="60">
        <f t="shared" si="36"/>
        <v>1859796.84</v>
      </c>
      <c r="F194" s="45">
        <f t="shared" si="26"/>
        <v>87.34134408262679</v>
      </c>
    </row>
    <row r="195" spans="1:6" ht="12.75" customHeight="1" x14ac:dyDescent="0.2">
      <c r="A195" s="63">
        <v>3291</v>
      </c>
      <c r="B195" s="183" t="s">
        <v>392</v>
      </c>
      <c r="C195" s="247" t="s">
        <v>393</v>
      </c>
      <c r="D195" s="194">
        <v>559911.98</v>
      </c>
      <c r="E195" s="194">
        <v>690040.52</v>
      </c>
      <c r="F195" s="45">
        <f t="shared" si="26"/>
        <v>123.2408922559578</v>
      </c>
    </row>
    <row r="196" spans="1:6" ht="12.75" customHeight="1" x14ac:dyDescent="0.2">
      <c r="A196" s="63">
        <v>3292</v>
      </c>
      <c r="B196" s="64" t="s">
        <v>394</v>
      </c>
      <c r="C196" s="247" t="s">
        <v>395</v>
      </c>
      <c r="D196" s="194">
        <v>155490.9</v>
      </c>
      <c r="E196" s="194">
        <v>151712.42000000001</v>
      </c>
      <c r="F196" s="45">
        <f t="shared" si="26"/>
        <v>97.56996711704673</v>
      </c>
    </row>
    <row r="197" spans="1:6" ht="12.75" customHeight="1" x14ac:dyDescent="0.2">
      <c r="A197" s="63">
        <v>3293</v>
      </c>
      <c r="B197" s="64" t="s">
        <v>396</v>
      </c>
      <c r="C197" s="247" t="s">
        <v>397</v>
      </c>
      <c r="D197" s="194">
        <v>207408.18</v>
      </c>
      <c r="E197" s="194">
        <v>230084.43</v>
      </c>
      <c r="F197" s="45">
        <f t="shared" si="26"/>
        <v>110.93315123829734</v>
      </c>
    </row>
    <row r="198" spans="1:6" ht="12.75" customHeight="1" x14ac:dyDescent="0.2">
      <c r="A198" s="63">
        <v>3294</v>
      </c>
      <c r="B198" s="64" t="s">
        <v>398</v>
      </c>
      <c r="C198" s="247" t="s">
        <v>399</v>
      </c>
      <c r="D198" s="194">
        <v>41964</v>
      </c>
      <c r="E198" s="194">
        <v>46643.99</v>
      </c>
      <c r="F198" s="45">
        <f t="shared" si="26"/>
        <v>111.15239252692784</v>
      </c>
    </row>
    <row r="199" spans="1:6" ht="12.75" customHeight="1" x14ac:dyDescent="0.2">
      <c r="A199" s="63">
        <v>3295</v>
      </c>
      <c r="B199" s="64" t="s">
        <v>400</v>
      </c>
      <c r="C199" s="247" t="s">
        <v>401</v>
      </c>
      <c r="D199" s="194">
        <v>275066.89</v>
      </c>
      <c r="E199" s="194">
        <v>285171.56</v>
      </c>
      <c r="F199" s="45">
        <f t="shared" si="26"/>
        <v>103.67353191800002</v>
      </c>
    </row>
    <row r="200" spans="1:6" ht="12.75" customHeight="1" x14ac:dyDescent="0.2">
      <c r="A200" s="63" t="s">
        <v>402</v>
      </c>
      <c r="B200" s="64" t="s">
        <v>403</v>
      </c>
      <c r="C200" s="247" t="s">
        <v>402</v>
      </c>
      <c r="D200" s="194">
        <v>2050</v>
      </c>
      <c r="E200" s="194">
        <v>3016.67</v>
      </c>
      <c r="F200" s="45">
        <f t="shared" si="26"/>
        <v>147.15463414634146</v>
      </c>
    </row>
    <row r="201" spans="1:6" ht="12.75" customHeight="1" x14ac:dyDescent="0.2">
      <c r="A201" s="63">
        <v>3299</v>
      </c>
      <c r="B201" s="64" t="s">
        <v>404</v>
      </c>
      <c r="C201" s="247" t="s">
        <v>405</v>
      </c>
      <c r="D201" s="194">
        <v>887451.1</v>
      </c>
      <c r="E201" s="194">
        <v>453127.25</v>
      </c>
      <c r="F201" s="45">
        <f t="shared" si="26"/>
        <v>51.059404850588386</v>
      </c>
    </row>
    <row r="202" spans="1:6" ht="12.75" customHeight="1" x14ac:dyDescent="0.2">
      <c r="A202" s="63">
        <v>34</v>
      </c>
      <c r="B202" s="183" t="s">
        <v>406</v>
      </c>
      <c r="C202" s="247" t="s">
        <v>407</v>
      </c>
      <c r="D202" s="60">
        <f t="shared" ref="D202:E202" si="37">D203+D208+D216</f>
        <v>62760.3</v>
      </c>
      <c r="E202" s="60">
        <f t="shared" si="37"/>
        <v>90408.209999999992</v>
      </c>
      <c r="F202" s="45">
        <f t="shared" si="26"/>
        <v>144.05318330218304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2037.78</v>
      </c>
      <c r="E208" s="60">
        <f t="shared" si="39"/>
        <v>1169.5</v>
      </c>
      <c r="F208" s="45">
        <f t="shared" si="26"/>
        <v>57.390886160429488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2037.78</v>
      </c>
      <c r="E211" s="194">
        <v>1169.5</v>
      </c>
      <c r="F211" s="45">
        <f t="shared" si="26"/>
        <v>57.390886160429488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60722.520000000004</v>
      </c>
      <c r="E216" s="60">
        <f t="shared" si="40"/>
        <v>89238.709999999992</v>
      </c>
      <c r="F216" s="45">
        <f t="shared" si="26"/>
        <v>146.96147327218961</v>
      </c>
    </row>
    <row r="217" spans="1:6" ht="12.75" customHeight="1" x14ac:dyDescent="0.2">
      <c r="A217" s="63">
        <v>3431</v>
      </c>
      <c r="B217" s="182" t="s">
        <v>436</v>
      </c>
      <c r="C217" s="247" t="s">
        <v>437</v>
      </c>
      <c r="D217" s="194">
        <v>54252.94</v>
      </c>
      <c r="E217" s="194">
        <v>53307.18</v>
      </c>
      <c r="F217" s="45">
        <f t="shared" si="26"/>
        <v>98.256758066936086</v>
      </c>
    </row>
    <row r="218" spans="1:6" ht="12.75" customHeight="1" x14ac:dyDescent="0.2">
      <c r="A218" s="63">
        <v>3432</v>
      </c>
      <c r="B218" s="65" t="s">
        <v>438</v>
      </c>
      <c r="C218" s="247" t="s">
        <v>439</v>
      </c>
      <c r="D218" s="194">
        <v>76.760000000000005</v>
      </c>
      <c r="E218" s="194">
        <v>4.7</v>
      </c>
      <c r="F218" s="45">
        <f t="shared" si="26"/>
        <v>6.122980719124544</v>
      </c>
    </row>
    <row r="219" spans="1:6" ht="12.75" customHeight="1" x14ac:dyDescent="0.2">
      <c r="A219" s="63">
        <v>3433</v>
      </c>
      <c r="B219" s="65" t="s">
        <v>440</v>
      </c>
      <c r="C219" s="247" t="s">
        <v>441</v>
      </c>
      <c r="D219" s="194">
        <v>5535.05</v>
      </c>
      <c r="E219" s="194">
        <v>608.99</v>
      </c>
      <c r="F219" s="45">
        <f t="shared" si="26"/>
        <v>11.002429969015637</v>
      </c>
    </row>
    <row r="220" spans="1:6" ht="12.75" customHeight="1" x14ac:dyDescent="0.2">
      <c r="A220" s="63">
        <v>3434</v>
      </c>
      <c r="B220" s="65" t="s">
        <v>442</v>
      </c>
      <c r="C220" s="247" t="s">
        <v>443</v>
      </c>
      <c r="D220" s="194">
        <v>857.77</v>
      </c>
      <c r="E220" s="194">
        <v>35317.839999999997</v>
      </c>
      <c r="F220" s="45">
        <f t="shared" si="26"/>
        <v>4117.4021007962501</v>
      </c>
    </row>
    <row r="221" spans="1:6" ht="12.75" customHeight="1" x14ac:dyDescent="0.2">
      <c r="A221" s="63">
        <v>35</v>
      </c>
      <c r="B221" s="65" t="s">
        <v>444</v>
      </c>
      <c r="C221" s="247" t="s">
        <v>445</v>
      </c>
      <c r="D221" s="60">
        <f t="shared" ref="D221:E221" si="41">D222+D225+D229</f>
        <v>796259.81</v>
      </c>
      <c r="E221" s="60">
        <f t="shared" si="41"/>
        <v>749349.51</v>
      </c>
      <c r="F221" s="45">
        <f t="shared" si="26"/>
        <v>94.108669128986918</v>
      </c>
    </row>
    <row r="222" spans="1:6" ht="24" x14ac:dyDescent="0.2">
      <c r="A222" s="63">
        <v>351</v>
      </c>
      <c r="B222" s="65" t="s">
        <v>446</v>
      </c>
      <c r="C222" s="247" t="s">
        <v>447</v>
      </c>
      <c r="D222" s="60">
        <f t="shared" ref="D222:E222" si="42">SUM(D223:D224)</f>
        <v>319002</v>
      </c>
      <c r="E222" s="60">
        <f t="shared" si="42"/>
        <v>155420.54</v>
      </c>
      <c r="F222" s="45">
        <f t="shared" si="26"/>
        <v>48.720866953812205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319002</v>
      </c>
      <c r="E224" s="194">
        <v>155420.54</v>
      </c>
      <c r="F224" s="45">
        <f t="shared" si="26"/>
        <v>48.720866953812205</v>
      </c>
    </row>
    <row r="225" spans="1:6" ht="36" x14ac:dyDescent="0.2">
      <c r="A225" s="63">
        <v>352</v>
      </c>
      <c r="B225" s="65" t="s">
        <v>452</v>
      </c>
      <c r="C225" s="247" t="s">
        <v>453</v>
      </c>
      <c r="D225" s="60">
        <f t="shared" ref="D225:E225" si="43">SUM(D226:D228)</f>
        <v>477257.81</v>
      </c>
      <c r="E225" s="60">
        <f t="shared" si="43"/>
        <v>591693.38</v>
      </c>
      <c r="F225" s="45">
        <f t="shared" si="26"/>
        <v>123.97772600096371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170644.7</v>
      </c>
      <c r="E227" s="194">
        <v>232396.99</v>
      </c>
      <c r="F227" s="45">
        <f t="shared" si="26"/>
        <v>136.18764016696679</v>
      </c>
    </row>
    <row r="228" spans="1:6" ht="12.75" customHeight="1" x14ac:dyDescent="0.2">
      <c r="A228" s="63">
        <v>3523</v>
      </c>
      <c r="B228" s="64" t="s">
        <v>458</v>
      </c>
      <c r="C228" s="247" t="s">
        <v>459</v>
      </c>
      <c r="D228" s="194">
        <v>306613.11</v>
      </c>
      <c r="E228" s="194">
        <v>359296.39</v>
      </c>
      <c r="F228" s="45">
        <f t="shared" si="26"/>
        <v>117.18233117951154</v>
      </c>
    </row>
    <row r="229" spans="1:6" ht="24" x14ac:dyDescent="0.2">
      <c r="A229" s="63" t="s">
        <v>460</v>
      </c>
      <c r="B229" s="64" t="s">
        <v>461</v>
      </c>
      <c r="C229" s="247" t="s">
        <v>460</v>
      </c>
      <c r="D229" s="194">
        <v>0</v>
      </c>
      <c r="E229" s="194">
        <v>2235.59</v>
      </c>
      <c r="F229" s="45" t="str">
        <f t="shared" si="26"/>
        <v>-</v>
      </c>
    </row>
    <row r="230" spans="1:6" ht="24" x14ac:dyDescent="0.2">
      <c r="A230" s="63">
        <v>36</v>
      </c>
      <c r="B230" s="65" t="s">
        <v>462</v>
      </c>
      <c r="C230" s="247" t="s">
        <v>463</v>
      </c>
      <c r="D230" s="60">
        <f>D231+D234+D237+D242+D246+D250+D254+D257</f>
        <v>1615037.5</v>
      </c>
      <c r="E230" s="60">
        <f>E231+E234+E237+E242+E246+E250+E254+E257</f>
        <v>2201479.5</v>
      </c>
      <c r="F230" s="45">
        <f t="shared" ref="F230:F245" si="44">IF(D230&lt;&gt;0,IF(E230/D230&gt;=100,"&gt;&gt;100",E230/D230*100),"-")</f>
        <v>136.31135499949693</v>
      </c>
    </row>
    <row r="231" spans="1:6" ht="12.75" customHeight="1" x14ac:dyDescent="0.2">
      <c r="A231" s="63">
        <v>361</v>
      </c>
      <c r="B231" s="64" t="s">
        <v>464</v>
      </c>
      <c r="C231" s="247" t="s">
        <v>465</v>
      </c>
      <c r="D231" s="60">
        <f t="shared" ref="D231:E231" si="45">SUM(D232:D233)</f>
        <v>0</v>
      </c>
      <c r="E231" s="60">
        <f t="shared" si="45"/>
        <v>36975</v>
      </c>
      <c r="F231" s="45" t="str">
        <f t="shared" si="44"/>
        <v>-</v>
      </c>
    </row>
    <row r="232" spans="1:6" ht="12.75" customHeight="1" x14ac:dyDescent="0.2">
      <c r="A232" s="63">
        <v>3611</v>
      </c>
      <c r="B232" s="64" t="s">
        <v>466</v>
      </c>
      <c r="C232" s="247" t="s">
        <v>467</v>
      </c>
      <c r="D232" s="194">
        <v>0</v>
      </c>
      <c r="E232" s="194">
        <v>36975</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38450</v>
      </c>
      <c r="E234" s="60">
        <f t="shared" si="46"/>
        <v>160576.28</v>
      </c>
      <c r="F234" s="45">
        <f t="shared" si="44"/>
        <v>417.6236150845254</v>
      </c>
    </row>
    <row r="235" spans="1:6" ht="12.75" customHeight="1" x14ac:dyDescent="0.2">
      <c r="A235" s="63">
        <v>3621</v>
      </c>
      <c r="B235" s="65" t="s">
        <v>472</v>
      </c>
      <c r="C235" s="247" t="s">
        <v>473</v>
      </c>
      <c r="D235" s="194">
        <v>38450</v>
      </c>
      <c r="E235" s="194">
        <v>160576.28</v>
      </c>
      <c r="F235" s="45">
        <f t="shared" si="44"/>
        <v>417.6236150845254</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1386035.09</v>
      </c>
      <c r="E237" s="60">
        <f t="shared" si="47"/>
        <v>1857408.35</v>
      </c>
      <c r="F237" s="45">
        <f t="shared" si="44"/>
        <v>134.00875370334236</v>
      </c>
    </row>
    <row r="238" spans="1:6" ht="12" x14ac:dyDescent="0.2">
      <c r="A238" s="63">
        <v>3631</v>
      </c>
      <c r="B238" s="65" t="s">
        <v>478</v>
      </c>
      <c r="C238" s="247" t="s">
        <v>479</v>
      </c>
      <c r="D238" s="194">
        <v>503213.95</v>
      </c>
      <c r="E238" s="194">
        <v>49735.07</v>
      </c>
      <c r="F238" s="45">
        <f t="shared" si="44"/>
        <v>9.8834839534953272</v>
      </c>
    </row>
    <row r="239" spans="1:6" ht="12" x14ac:dyDescent="0.2">
      <c r="A239" s="63">
        <v>3632</v>
      </c>
      <c r="B239" s="65" t="s">
        <v>480</v>
      </c>
      <c r="C239" s="247" t="s">
        <v>481</v>
      </c>
      <c r="D239" s="194">
        <v>882821.14</v>
      </c>
      <c r="E239" s="194">
        <v>1807673.28</v>
      </c>
      <c r="F239" s="45">
        <f t="shared" si="44"/>
        <v>204.76098703300195</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167740.87</v>
      </c>
      <c r="E246" s="60">
        <f t="shared" si="48"/>
        <v>144080.81</v>
      </c>
      <c r="F246" s="45">
        <f t="shared" ref="F246:F249" si="49">IF(D246&lt;&gt;0,IF(E246/D246&gt;=100,"&gt;&gt;100",E246/D246*100),"-")</f>
        <v>85.894874636097924</v>
      </c>
    </row>
    <row r="247" spans="1:6" ht="12.75" customHeight="1" x14ac:dyDescent="0.2">
      <c r="A247" s="63" t="s">
        <v>493</v>
      </c>
      <c r="B247" s="64" t="s">
        <v>494</v>
      </c>
      <c r="C247" s="247" t="s">
        <v>493</v>
      </c>
      <c r="D247" s="194">
        <v>2913.06</v>
      </c>
      <c r="E247" s="194">
        <v>23376.560000000001</v>
      </c>
      <c r="F247" s="45">
        <f t="shared" si="49"/>
        <v>802.47437402593835</v>
      </c>
    </row>
    <row r="248" spans="1:6" ht="12.75" customHeight="1" x14ac:dyDescent="0.2">
      <c r="A248" s="63" t="s">
        <v>495</v>
      </c>
      <c r="B248" s="64" t="s">
        <v>496</v>
      </c>
      <c r="C248" s="247" t="s">
        <v>495</v>
      </c>
      <c r="D248" s="194">
        <v>164827.81</v>
      </c>
      <c r="E248" s="194">
        <v>120704.25</v>
      </c>
      <c r="F248" s="45">
        <f t="shared" si="49"/>
        <v>73.230512496647265</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22811.54</v>
      </c>
      <c r="E254" s="60">
        <f t="shared" si="52"/>
        <v>2439.06</v>
      </c>
      <c r="F254" s="45">
        <f t="shared" ref="F254:F261" si="53">IF(D254&lt;&gt;0,IF(E254/D254&gt;=100,"&gt;&gt;100",E254/D254*100),"-")</f>
        <v>10.692219815058518</v>
      </c>
    </row>
    <row r="255" spans="1:6" ht="12.75" customHeight="1" x14ac:dyDescent="0.2">
      <c r="A255" s="63" t="s">
        <v>509</v>
      </c>
      <c r="B255" s="64" t="s">
        <v>154</v>
      </c>
      <c r="C255" s="247" t="s">
        <v>509</v>
      </c>
      <c r="D255" s="194">
        <v>22811.54</v>
      </c>
      <c r="E255" s="194">
        <v>2439.06</v>
      </c>
      <c r="F255" s="45">
        <f t="shared" si="53"/>
        <v>10.692219815058518</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1187348.9000000001</v>
      </c>
      <c r="E262" s="60">
        <f t="shared" si="55"/>
        <v>1586486.54</v>
      </c>
      <c r="F262" s="45">
        <f t="shared" ref="F262:F268" si="56">IF(D262&lt;&gt;0,IF(E262/D262&gt;=100,"&gt;&gt;100",E262/D262*100),"-")</f>
        <v>133.61586809066819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1187348.9000000001</v>
      </c>
      <c r="E269" s="60">
        <f t="shared" si="58"/>
        <v>1586486.54</v>
      </c>
      <c r="F269" s="45">
        <f t="shared" ref="F269:F272" si="59">IF(D269&lt;&gt;0,IF(E269/D269&gt;=100,"&gt;&gt;100",E269/D269*100),"-")</f>
        <v>133.61586809066819</v>
      </c>
    </row>
    <row r="270" spans="1:6" ht="12.75" customHeight="1" x14ac:dyDescent="0.2">
      <c r="A270" s="63">
        <v>3721</v>
      </c>
      <c r="B270" s="65" t="s">
        <v>533</v>
      </c>
      <c r="C270" s="247" t="s">
        <v>534</v>
      </c>
      <c r="D270" s="194">
        <v>712360.87</v>
      </c>
      <c r="E270" s="194">
        <v>1145754.8899999999</v>
      </c>
      <c r="F270" s="45">
        <f t="shared" si="59"/>
        <v>160.83911094105997</v>
      </c>
    </row>
    <row r="271" spans="1:6" ht="12.75" customHeight="1" x14ac:dyDescent="0.2">
      <c r="A271" s="63">
        <v>3722</v>
      </c>
      <c r="B271" s="65" t="s">
        <v>535</v>
      </c>
      <c r="C271" s="247" t="s">
        <v>536</v>
      </c>
      <c r="D271" s="194">
        <v>469484.52</v>
      </c>
      <c r="E271" s="194">
        <v>440731.65</v>
      </c>
      <c r="F271" s="45">
        <f t="shared" si="59"/>
        <v>93.875651107729823</v>
      </c>
    </row>
    <row r="272" spans="1:6" ht="12.75" customHeight="1" x14ac:dyDescent="0.2">
      <c r="A272" s="63" t="s">
        <v>537</v>
      </c>
      <c r="B272" s="65" t="s">
        <v>538</v>
      </c>
      <c r="C272" s="247" t="s">
        <v>537</v>
      </c>
      <c r="D272" s="194">
        <v>5503.51</v>
      </c>
      <c r="E272" s="194">
        <v>0</v>
      </c>
      <c r="F272" s="45">
        <f t="shared" si="59"/>
        <v>0</v>
      </c>
    </row>
    <row r="273" spans="1:6" ht="24" x14ac:dyDescent="0.2">
      <c r="A273" s="63">
        <v>38</v>
      </c>
      <c r="B273" s="65" t="s">
        <v>539</v>
      </c>
      <c r="C273" s="247" t="s">
        <v>540</v>
      </c>
      <c r="D273" s="60">
        <f t="shared" ref="D273:E273" si="60">D274+D278+D283+D289</f>
        <v>2583525.5699999998</v>
      </c>
      <c r="E273" s="60">
        <f t="shared" si="60"/>
        <v>3346807.73</v>
      </c>
      <c r="F273" s="45">
        <f t="shared" ref="F273:F277" si="61">IF(D273&lt;&gt;0,IF(E273/D273&gt;=100,"&gt;&gt;100",E273/D273*100),"-")</f>
        <v>129.54420768515948</v>
      </c>
    </row>
    <row r="274" spans="1:6" ht="12.75" customHeight="1" x14ac:dyDescent="0.2">
      <c r="A274" s="63">
        <v>381</v>
      </c>
      <c r="B274" s="64" t="s">
        <v>541</v>
      </c>
      <c r="C274" s="247" t="s">
        <v>542</v>
      </c>
      <c r="D274" s="60">
        <f t="shared" ref="D274:E274" si="62">SUM(D275:D277)</f>
        <v>2577751.44</v>
      </c>
      <c r="E274" s="60">
        <f t="shared" si="62"/>
        <v>2974807.53</v>
      </c>
      <c r="F274" s="45">
        <f t="shared" si="61"/>
        <v>115.40319535230286</v>
      </c>
    </row>
    <row r="275" spans="1:6" ht="12.75" customHeight="1" x14ac:dyDescent="0.2">
      <c r="A275" s="63">
        <v>3811</v>
      </c>
      <c r="B275" s="64" t="s">
        <v>543</v>
      </c>
      <c r="C275" s="247" t="s">
        <v>544</v>
      </c>
      <c r="D275" s="194">
        <v>2524002.35</v>
      </c>
      <c r="E275" s="194">
        <v>2966382.75</v>
      </c>
      <c r="F275" s="45">
        <f t="shared" si="61"/>
        <v>117.52694089211128</v>
      </c>
    </row>
    <row r="276" spans="1:6" ht="12.75" customHeight="1" x14ac:dyDescent="0.2">
      <c r="A276" s="63">
        <v>3812</v>
      </c>
      <c r="B276" s="64" t="s">
        <v>545</v>
      </c>
      <c r="C276" s="247" t="s">
        <v>546</v>
      </c>
      <c r="D276" s="194">
        <v>53749.09</v>
      </c>
      <c r="E276" s="194">
        <v>7463.28</v>
      </c>
      <c r="F276" s="45">
        <f t="shared" si="61"/>
        <v>13.885407176195914</v>
      </c>
    </row>
    <row r="277" spans="1:6" ht="12.75" customHeight="1" x14ac:dyDescent="0.2">
      <c r="A277" s="63" t="s">
        <v>547</v>
      </c>
      <c r="B277" s="64" t="s">
        <v>548</v>
      </c>
      <c r="C277" s="247" t="s">
        <v>547</v>
      </c>
      <c r="D277" s="194">
        <v>0</v>
      </c>
      <c r="E277" s="194">
        <v>961.5</v>
      </c>
      <c r="F277" s="45" t="str">
        <f t="shared" si="61"/>
        <v>-</v>
      </c>
    </row>
    <row r="278" spans="1:6" ht="12.75" customHeight="1" x14ac:dyDescent="0.2">
      <c r="A278" s="63">
        <v>382</v>
      </c>
      <c r="B278" s="65" t="s">
        <v>549</v>
      </c>
      <c r="C278" s="247" t="s">
        <v>550</v>
      </c>
      <c r="D278" s="60">
        <f t="shared" ref="D278:E278" si="63">SUM(D279:D282)</f>
        <v>4796.84</v>
      </c>
      <c r="E278" s="60">
        <f t="shared" si="63"/>
        <v>63681.440000000002</v>
      </c>
      <c r="F278" s="45">
        <f t="shared" ref="F278:F282" si="64">IF(D278&lt;&gt;0,IF(E278/D278&gt;=100,"&gt;&gt;100",E278/D278*100),"-")</f>
        <v>1327.5706506783633</v>
      </c>
    </row>
    <row r="279" spans="1:6" ht="12.75" customHeight="1" x14ac:dyDescent="0.2">
      <c r="A279" s="63">
        <v>3821</v>
      </c>
      <c r="B279" s="64" t="s">
        <v>551</v>
      </c>
      <c r="C279" s="247" t="s">
        <v>552</v>
      </c>
      <c r="D279" s="194">
        <v>4796.84</v>
      </c>
      <c r="E279" s="194">
        <v>63681.440000000002</v>
      </c>
      <c r="F279" s="45">
        <f t="shared" si="64"/>
        <v>1327.5706506783633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977.29</v>
      </c>
      <c r="E283" s="60">
        <f t="shared" si="65"/>
        <v>419.35</v>
      </c>
      <c r="F283" s="45">
        <f t="shared" ref="F283:F294" si="66">IF(D283&lt;&gt;0,IF(E283/D283&gt;=100,"&gt;&gt;100",E283/D283*100),"-")</f>
        <v>42.909474158131161</v>
      </c>
    </row>
    <row r="284" spans="1:6" ht="12.75" customHeight="1" x14ac:dyDescent="0.2">
      <c r="A284" s="63">
        <v>3831</v>
      </c>
      <c r="B284" s="64" t="s">
        <v>561</v>
      </c>
      <c r="C284" s="247" t="s">
        <v>562</v>
      </c>
      <c r="D284" s="194">
        <v>371.64</v>
      </c>
      <c r="E284" s="194">
        <v>278.73</v>
      </c>
      <c r="F284" s="45">
        <f t="shared" si="66"/>
        <v>75.000000000000014</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605.65</v>
      </c>
      <c r="E288" s="194">
        <v>140.62</v>
      </c>
      <c r="F288" s="45">
        <f t="shared" si="66"/>
        <v>23.218030215470982</v>
      </c>
    </row>
    <row r="289" spans="1:6" ht="12.75" customHeight="1" x14ac:dyDescent="0.2">
      <c r="A289" s="63">
        <v>386</v>
      </c>
      <c r="B289" s="65" t="s">
        <v>570</v>
      </c>
      <c r="C289" s="247" t="s">
        <v>571</v>
      </c>
      <c r="D289" s="60">
        <f t="shared" ref="D289:E289" si="67">SUM(D290:D294)</f>
        <v>0</v>
      </c>
      <c r="E289" s="60">
        <f t="shared" si="67"/>
        <v>307899.40999999997</v>
      </c>
      <c r="F289" s="45" t="str">
        <f t="shared" si="66"/>
        <v>-</v>
      </c>
    </row>
    <row r="290" spans="1:6" ht="24" x14ac:dyDescent="0.2">
      <c r="A290" s="63">
        <v>3861</v>
      </c>
      <c r="B290" s="64" t="s">
        <v>572</v>
      </c>
      <c r="C290" s="247" t="s">
        <v>573</v>
      </c>
      <c r="D290" s="194">
        <v>0</v>
      </c>
      <c r="E290" s="194">
        <v>307899.40999999997</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90139287.010000005</v>
      </c>
      <c r="E299" s="60">
        <f>E152-E297+E298</f>
        <v>104467069.89000002</v>
      </c>
      <c r="F299" s="45">
        <f t="shared" si="68"/>
        <v>115.89515887607421</v>
      </c>
    </row>
    <row r="300" spans="1:6" ht="12.75" customHeight="1" x14ac:dyDescent="0.2">
      <c r="A300" s="63" t="s">
        <v>582</v>
      </c>
      <c r="B300" s="64" t="s">
        <v>593</v>
      </c>
      <c r="C300" s="247" t="s">
        <v>594</v>
      </c>
      <c r="D300" s="60">
        <f>IF(D6&gt;=D299,D6-D299,0)</f>
        <v>7895311.3900000155</v>
      </c>
      <c r="E300" s="60">
        <f>IF(E6&gt;=E299,E6-E299,0)</f>
        <v>5250343.9899999797</v>
      </c>
      <c r="F300" s="45">
        <f t="shared" si="68"/>
        <v>66.499517633337689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28925806.460000001</v>
      </c>
      <c r="E302" s="194">
        <v>24741282.969999999</v>
      </c>
      <c r="F302" s="45">
        <f t="shared" si="68"/>
        <v>85.533597841821404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1874918.2</v>
      </c>
      <c r="E304" s="194">
        <v>7327174.3399999999</v>
      </c>
      <c r="F304" s="45">
        <f t="shared" si="68"/>
        <v>390.79968075407237</v>
      </c>
    </row>
    <row r="305" spans="1:6" ht="12" x14ac:dyDescent="0.2">
      <c r="A305" s="63">
        <v>9661</v>
      </c>
      <c r="B305" s="220" t="s">
        <v>603</v>
      </c>
      <c r="C305" s="247" t="s">
        <v>604</v>
      </c>
      <c r="D305" s="194">
        <v>260793.41</v>
      </c>
      <c r="E305" s="194">
        <v>290590.99</v>
      </c>
      <c r="F305" s="45">
        <f t="shared" si="68"/>
        <v>111.42574116424184</v>
      </c>
    </row>
    <row r="306" spans="1:6" ht="12.75" customHeight="1" x14ac:dyDescent="0.2">
      <c r="A306" s="249" t="s">
        <v>605</v>
      </c>
      <c r="B306" s="184" t="s">
        <v>606</v>
      </c>
      <c r="C306" s="250" t="s">
        <v>605</v>
      </c>
      <c r="D306" s="196">
        <v>1064575.27</v>
      </c>
      <c r="E306" s="196">
        <v>1229826.1200000001</v>
      </c>
      <c r="F306" s="61">
        <f t="shared" si="68"/>
        <v>115.52270230737184</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1974994.18</v>
      </c>
      <c r="E308" s="60">
        <f t="shared" si="71"/>
        <v>16784.53</v>
      </c>
      <c r="F308" s="45">
        <f t="shared" ref="F308:F428" si="72">IF(D308&lt;&gt;0,IF(E308/D308&gt;=100,"&gt;&gt;100",E308/D308*100),"-")</f>
        <v>0.84985212462752679</v>
      </c>
    </row>
    <row r="309" spans="1:6" ht="12.75" customHeight="1" x14ac:dyDescent="0.2">
      <c r="A309" s="63">
        <v>71</v>
      </c>
      <c r="B309" s="64" t="s">
        <v>610</v>
      </c>
      <c r="C309" s="247" t="s">
        <v>611</v>
      </c>
      <c r="D309" s="60">
        <f t="shared" ref="D309:E309" si="73">D310+D314</f>
        <v>1947106.65</v>
      </c>
      <c r="E309" s="60">
        <f t="shared" si="73"/>
        <v>10185.82</v>
      </c>
      <c r="F309" s="45">
        <f t="shared" si="72"/>
        <v>0.52312594176595317</v>
      </c>
    </row>
    <row r="310" spans="1:6" ht="24" x14ac:dyDescent="0.2">
      <c r="A310" s="63">
        <v>711</v>
      </c>
      <c r="B310" s="64" t="s">
        <v>612</v>
      </c>
      <c r="C310" s="247" t="s">
        <v>613</v>
      </c>
      <c r="D310" s="60">
        <f t="shared" ref="D310:E310" si="74">SUM(D311:D313)</f>
        <v>1947106.65</v>
      </c>
      <c r="E310" s="60">
        <f t="shared" si="74"/>
        <v>10185.82</v>
      </c>
      <c r="F310" s="45">
        <f t="shared" si="72"/>
        <v>0.52312594176595317</v>
      </c>
    </row>
    <row r="311" spans="1:6" ht="12.75" customHeight="1" x14ac:dyDescent="0.2">
      <c r="A311" s="63">
        <v>7111</v>
      </c>
      <c r="B311" s="64" t="s">
        <v>614</v>
      </c>
      <c r="C311" s="247" t="s">
        <v>615</v>
      </c>
      <c r="D311" s="194">
        <v>1947106.65</v>
      </c>
      <c r="E311" s="194">
        <v>10185.82</v>
      </c>
      <c r="F311" s="45">
        <f t="shared" si="72"/>
        <v>0.52312594176595317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27887.530000000002</v>
      </c>
      <c r="E321" s="60">
        <f t="shared" si="76"/>
        <v>6598.71</v>
      </c>
      <c r="F321" s="45">
        <f t="shared" si="72"/>
        <v>23.661866074191582</v>
      </c>
    </row>
    <row r="322" spans="1:6" ht="12.75" customHeight="1" x14ac:dyDescent="0.2">
      <c r="A322" s="63">
        <v>721</v>
      </c>
      <c r="B322" s="64" t="s">
        <v>636</v>
      </c>
      <c r="C322" s="247" t="s">
        <v>637</v>
      </c>
      <c r="D322" s="60">
        <f t="shared" ref="D322:E322" si="77">SUM(D323:D326)</f>
        <v>5678.79</v>
      </c>
      <c r="E322" s="60">
        <f t="shared" si="77"/>
        <v>344.01</v>
      </c>
      <c r="F322" s="45">
        <f t="shared" si="72"/>
        <v>6.0578045675223073</v>
      </c>
    </row>
    <row r="323" spans="1:6" ht="12.75" customHeight="1" x14ac:dyDescent="0.2">
      <c r="A323" s="63">
        <v>7211</v>
      </c>
      <c r="B323" s="64" t="s">
        <v>638</v>
      </c>
      <c r="C323" s="247" t="s">
        <v>639</v>
      </c>
      <c r="D323" s="194">
        <v>660.67</v>
      </c>
      <c r="E323" s="194">
        <v>344.01</v>
      </c>
      <c r="F323" s="45">
        <f t="shared" si="72"/>
        <v>52.069868466859404</v>
      </c>
    </row>
    <row r="324" spans="1:6" ht="12.75" customHeight="1" x14ac:dyDescent="0.2">
      <c r="A324" s="63">
        <v>7212</v>
      </c>
      <c r="B324" s="64" t="s">
        <v>640</v>
      </c>
      <c r="C324" s="247" t="s">
        <v>641</v>
      </c>
      <c r="D324" s="194">
        <v>5018.12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9662.7900000000009</v>
      </c>
      <c r="E327" s="60">
        <f t="shared" si="78"/>
        <v>5203.2</v>
      </c>
      <c r="F327" s="45">
        <f t="shared" si="72"/>
        <v>53.847801721862929</v>
      </c>
    </row>
    <row r="328" spans="1:6" ht="12.75" customHeight="1" x14ac:dyDescent="0.2">
      <c r="A328" s="63">
        <v>7221</v>
      </c>
      <c r="B328" s="64" t="s">
        <v>648</v>
      </c>
      <c r="C328" s="247" t="s">
        <v>649</v>
      </c>
      <c r="D328" s="194">
        <v>0</v>
      </c>
      <c r="E328" s="194">
        <v>367.2</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2436</v>
      </c>
      <c r="E330" s="194">
        <v>0</v>
      </c>
      <c r="F330" s="45">
        <f t="shared" si="72"/>
        <v>0</v>
      </c>
    </row>
    <row r="331" spans="1:6" ht="12.75" customHeight="1" x14ac:dyDescent="0.2">
      <c r="A331" s="63">
        <v>7224</v>
      </c>
      <c r="B331" s="64" t="s">
        <v>654</v>
      </c>
      <c r="C331" s="247" t="s">
        <v>655</v>
      </c>
      <c r="D331" s="194">
        <v>1084</v>
      </c>
      <c r="E331" s="194">
        <v>153</v>
      </c>
      <c r="F331" s="45">
        <f t="shared" si="72"/>
        <v>14.114391143911439</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4796.84</v>
      </c>
      <c r="E333" s="194">
        <v>0</v>
      </c>
      <c r="F333" s="45">
        <f t="shared" si="72"/>
        <v>0</v>
      </c>
    </row>
    <row r="334" spans="1:6" ht="12.75" customHeight="1" x14ac:dyDescent="0.2">
      <c r="A334" s="63">
        <v>7227</v>
      </c>
      <c r="B334" s="64" t="s">
        <v>660</v>
      </c>
      <c r="C334" s="247" t="s">
        <v>661</v>
      </c>
      <c r="D334" s="194">
        <v>1345.95</v>
      </c>
      <c r="E334" s="194">
        <v>4683</v>
      </c>
      <c r="F334" s="45">
        <f t="shared" si="72"/>
        <v>347.93268694973813</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12315.95</v>
      </c>
      <c r="E336" s="60">
        <f t="shared" si="79"/>
        <v>1051.5</v>
      </c>
      <c r="F336" s="45">
        <f t="shared" si="72"/>
        <v>8.537709230713018</v>
      </c>
    </row>
    <row r="337" spans="1:6" ht="12.75" customHeight="1" x14ac:dyDescent="0.2">
      <c r="A337" s="63">
        <v>7231</v>
      </c>
      <c r="B337" s="64" t="s">
        <v>666</v>
      </c>
      <c r="C337" s="247" t="s">
        <v>667</v>
      </c>
      <c r="D337" s="194">
        <v>12315.95</v>
      </c>
      <c r="E337" s="194">
        <v>1051.5</v>
      </c>
      <c r="F337" s="45">
        <f t="shared" si="72"/>
        <v>8.537709230713018</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230</v>
      </c>
      <c r="E341" s="60">
        <f t="shared" si="80"/>
        <v>0</v>
      </c>
      <c r="F341" s="45">
        <f t="shared" si="72"/>
        <v>0</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230</v>
      </c>
      <c r="E343" s="194">
        <v>0</v>
      </c>
      <c r="F343" s="45">
        <f t="shared" si="72"/>
        <v>0</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5761963.0499999989</v>
      </c>
      <c r="E360" s="60">
        <f t="shared" si="86"/>
        <v>17127251.5</v>
      </c>
      <c r="F360" s="45">
        <f t="shared" si="72"/>
        <v>297.24681243834084</v>
      </c>
    </row>
    <row r="361" spans="1:6" ht="12.75" customHeight="1" x14ac:dyDescent="0.2">
      <c r="A361" s="63">
        <v>41</v>
      </c>
      <c r="B361" s="64" t="s">
        <v>714</v>
      </c>
      <c r="C361" s="247" t="s">
        <v>715</v>
      </c>
      <c r="D361" s="60">
        <f t="shared" ref="D361:E361" si="87">D362+D366</f>
        <v>6787.2699999999995</v>
      </c>
      <c r="E361" s="60">
        <f t="shared" si="87"/>
        <v>42597.34</v>
      </c>
      <c r="F361" s="45">
        <f t="shared" si="72"/>
        <v>627.60638666208945</v>
      </c>
    </row>
    <row r="362" spans="1:6" ht="12.75" customHeight="1" x14ac:dyDescent="0.2">
      <c r="A362" s="63">
        <v>411</v>
      </c>
      <c r="B362" s="64" t="s">
        <v>716</v>
      </c>
      <c r="C362" s="247" t="s">
        <v>717</v>
      </c>
      <c r="D362" s="60">
        <f t="shared" ref="D362:E362" si="88">SUM(D363:D365)</f>
        <v>1380.37</v>
      </c>
      <c r="E362" s="60">
        <f t="shared" si="88"/>
        <v>7066</v>
      </c>
      <c r="F362" s="45">
        <f t="shared" si="72"/>
        <v>511.89173917138169</v>
      </c>
    </row>
    <row r="363" spans="1:6" ht="12.75" customHeight="1" x14ac:dyDescent="0.2">
      <c r="A363" s="63">
        <v>4111</v>
      </c>
      <c r="B363" s="64" t="s">
        <v>614</v>
      </c>
      <c r="C363" s="247" t="s">
        <v>718</v>
      </c>
      <c r="D363" s="194">
        <v>1380.37</v>
      </c>
      <c r="E363" s="194">
        <v>7066</v>
      </c>
      <c r="F363" s="45">
        <f t="shared" si="72"/>
        <v>511.89173917138169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5406.9</v>
      </c>
      <c r="E366" s="60">
        <f t="shared" si="89"/>
        <v>35531.339999999997</v>
      </c>
      <c r="F366" s="45">
        <f t="shared" si="72"/>
        <v>657.14808855351498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5406.9</v>
      </c>
      <c r="E369" s="194">
        <v>1085</v>
      </c>
      <c r="F369" s="45">
        <f t="shared" si="72"/>
        <v>20.066951487913592</v>
      </c>
    </row>
    <row r="370" spans="1:6" ht="12.75" customHeight="1" x14ac:dyDescent="0.2">
      <c r="A370" s="63">
        <v>4124</v>
      </c>
      <c r="B370" s="64" t="s">
        <v>628</v>
      </c>
      <c r="C370" s="247" t="s">
        <v>727</v>
      </c>
      <c r="D370" s="194">
        <v>0</v>
      </c>
      <c r="E370" s="194">
        <v>33047.339999999997</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1399</v>
      </c>
      <c r="F372" s="45" t="str">
        <f t="shared" si="72"/>
        <v>-</v>
      </c>
    </row>
    <row r="373" spans="1:6" ht="24" x14ac:dyDescent="0.2">
      <c r="A373" s="63">
        <v>42</v>
      </c>
      <c r="B373" s="183" t="s">
        <v>730</v>
      </c>
      <c r="C373" s="247" t="s">
        <v>731</v>
      </c>
      <c r="D373" s="60">
        <f t="shared" ref="D373:E373" si="90">D374+D379+D388+D393+D398+D401</f>
        <v>2517129.3899999997</v>
      </c>
      <c r="E373" s="60">
        <f t="shared" si="90"/>
        <v>3004906.3900000006</v>
      </c>
      <c r="F373" s="45">
        <f t="shared" si="72"/>
        <v>119.37830458528798</v>
      </c>
    </row>
    <row r="374" spans="1:6" ht="12.75" customHeight="1" x14ac:dyDescent="0.2">
      <c r="A374" s="63">
        <v>421</v>
      </c>
      <c r="B374" s="64" t="s">
        <v>732</v>
      </c>
      <c r="C374" s="247" t="s">
        <v>733</v>
      </c>
      <c r="D374" s="60">
        <f t="shared" ref="D374:E374" si="91">SUM(D375:D378)</f>
        <v>500859.94</v>
      </c>
      <c r="E374" s="60">
        <f t="shared" si="91"/>
        <v>796865.91999999993</v>
      </c>
      <c r="F374" s="45">
        <f t="shared" si="72"/>
        <v>159.09955186274229</v>
      </c>
    </row>
    <row r="375" spans="1:6" ht="12.75" customHeight="1" x14ac:dyDescent="0.2">
      <c r="A375" s="63">
        <v>4211</v>
      </c>
      <c r="B375" s="64" t="s">
        <v>638</v>
      </c>
      <c r="C375" s="247" t="s">
        <v>734</v>
      </c>
      <c r="D375" s="194">
        <v>0</v>
      </c>
      <c r="E375" s="194">
        <v>25800</v>
      </c>
      <c r="F375" s="45" t="str">
        <f t="shared" si="72"/>
        <v>-</v>
      </c>
    </row>
    <row r="376" spans="1:6" ht="12.75" customHeight="1" x14ac:dyDescent="0.2">
      <c r="A376" s="63">
        <v>4212</v>
      </c>
      <c r="B376" s="64" t="s">
        <v>640</v>
      </c>
      <c r="C376" s="247" t="s">
        <v>735</v>
      </c>
      <c r="D376" s="194">
        <v>384540.4</v>
      </c>
      <c r="E376" s="194">
        <v>744519.22</v>
      </c>
      <c r="F376" s="45">
        <f t="shared" si="72"/>
        <v>193.61274394055863</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116319.54</v>
      </c>
      <c r="E378" s="194">
        <v>26546.7</v>
      </c>
      <c r="F378" s="45">
        <f t="shared" si="72"/>
        <v>22.82221886365782</v>
      </c>
    </row>
    <row r="379" spans="1:6" ht="12.75" customHeight="1" x14ac:dyDescent="0.2">
      <c r="A379" s="63">
        <v>422</v>
      </c>
      <c r="B379" s="64" t="s">
        <v>738</v>
      </c>
      <c r="C379" s="247" t="s">
        <v>739</v>
      </c>
      <c r="D379" s="60">
        <f t="shared" ref="D379:E379" si="92">SUM(D380:D387)</f>
        <v>1044699.2300000001</v>
      </c>
      <c r="E379" s="60">
        <f t="shared" si="92"/>
        <v>1404147.8100000003</v>
      </c>
      <c r="F379" s="45">
        <f t="shared" si="72"/>
        <v>134.40689623175086</v>
      </c>
    </row>
    <row r="380" spans="1:6" ht="12.75" customHeight="1" x14ac:dyDescent="0.2">
      <c r="A380" s="63">
        <v>4221</v>
      </c>
      <c r="B380" s="64" t="s">
        <v>648</v>
      </c>
      <c r="C380" s="247" t="s">
        <v>740</v>
      </c>
      <c r="D380" s="194">
        <v>296425.03000000003</v>
      </c>
      <c r="E380" s="194">
        <v>406344.64</v>
      </c>
      <c r="F380" s="45">
        <f t="shared" si="72"/>
        <v>137.08175723217434</v>
      </c>
    </row>
    <row r="381" spans="1:6" ht="12.75" customHeight="1" x14ac:dyDescent="0.2">
      <c r="A381" s="63">
        <v>4222</v>
      </c>
      <c r="B381" s="64" t="s">
        <v>741</v>
      </c>
      <c r="C381" s="247" t="s">
        <v>742</v>
      </c>
      <c r="D381" s="194">
        <v>31058.38</v>
      </c>
      <c r="E381" s="194">
        <v>75545.460000000006</v>
      </c>
      <c r="F381" s="45">
        <f t="shared" si="72"/>
        <v>243.2369621338911</v>
      </c>
    </row>
    <row r="382" spans="1:6" ht="12.75" customHeight="1" x14ac:dyDescent="0.2">
      <c r="A382" s="63">
        <v>4223</v>
      </c>
      <c r="B382" s="64" t="s">
        <v>652</v>
      </c>
      <c r="C382" s="247" t="s">
        <v>743</v>
      </c>
      <c r="D382" s="194">
        <v>100974.58</v>
      </c>
      <c r="E382" s="194">
        <v>297375.25</v>
      </c>
      <c r="F382" s="45">
        <f t="shared" si="72"/>
        <v>294.50506256129017</v>
      </c>
    </row>
    <row r="383" spans="1:6" ht="12.75" customHeight="1" x14ac:dyDescent="0.2">
      <c r="A383" s="63">
        <v>4224</v>
      </c>
      <c r="B383" s="64" t="s">
        <v>654</v>
      </c>
      <c r="C383" s="247" t="s">
        <v>744</v>
      </c>
      <c r="D383" s="194">
        <v>435777.55</v>
      </c>
      <c r="E383" s="194">
        <v>159758.54999999999</v>
      </c>
      <c r="F383" s="45">
        <f t="shared" si="72"/>
        <v>36.66057372620503</v>
      </c>
    </row>
    <row r="384" spans="1:6" ht="12.75" customHeight="1" x14ac:dyDescent="0.2">
      <c r="A384" s="70">
        <v>4225</v>
      </c>
      <c r="B384" s="65" t="s">
        <v>656</v>
      </c>
      <c r="C384" s="278" t="s">
        <v>745</v>
      </c>
      <c r="D384" s="192">
        <v>37040</v>
      </c>
      <c r="E384" s="192">
        <v>27116.68</v>
      </c>
      <c r="F384" s="71">
        <f t="shared" si="72"/>
        <v>73.209179265658747</v>
      </c>
    </row>
    <row r="385" spans="1:6" ht="12.75" customHeight="1" x14ac:dyDescent="0.2">
      <c r="A385" s="63">
        <v>4226</v>
      </c>
      <c r="B385" s="64" t="s">
        <v>658</v>
      </c>
      <c r="C385" s="247" t="s">
        <v>746</v>
      </c>
      <c r="D385" s="194">
        <v>24953.91</v>
      </c>
      <c r="E385" s="194">
        <v>50292.67</v>
      </c>
      <c r="F385" s="45">
        <f t="shared" si="72"/>
        <v>201.54224327971048</v>
      </c>
    </row>
    <row r="386" spans="1:6" ht="12.75" customHeight="1" x14ac:dyDescent="0.2">
      <c r="A386" s="63">
        <v>4227</v>
      </c>
      <c r="B386" s="183" t="s">
        <v>660</v>
      </c>
      <c r="C386" s="247" t="s">
        <v>747</v>
      </c>
      <c r="D386" s="194">
        <v>118469.78</v>
      </c>
      <c r="E386" s="194">
        <v>387714.56</v>
      </c>
      <c r="F386" s="45">
        <f t="shared" si="72"/>
        <v>327.26874313432506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590592.85</v>
      </c>
      <c r="E388" s="60">
        <f t="shared" si="93"/>
        <v>483225.5</v>
      </c>
      <c r="F388" s="45">
        <f t="shared" si="72"/>
        <v>81.820411472980084</v>
      </c>
    </row>
    <row r="389" spans="1:6" ht="12.75" customHeight="1" x14ac:dyDescent="0.2">
      <c r="A389" s="63">
        <v>4231</v>
      </c>
      <c r="B389" s="64" t="s">
        <v>666</v>
      </c>
      <c r="C389" s="247" t="s">
        <v>751</v>
      </c>
      <c r="D389" s="194">
        <v>588574.91</v>
      </c>
      <c r="E389" s="194">
        <v>483225.5</v>
      </c>
      <c r="F389" s="45">
        <f t="shared" si="72"/>
        <v>82.100934271900911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2017.94</v>
      </c>
      <c r="E391" s="194">
        <v>0</v>
      </c>
      <c r="F391" s="45">
        <f t="shared" si="72"/>
        <v>0</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367489.98</v>
      </c>
      <c r="E393" s="60">
        <f t="shared" si="94"/>
        <v>317428.15000000002</v>
      </c>
      <c r="F393" s="45">
        <f t="shared" si="72"/>
        <v>86.377361907935565</v>
      </c>
    </row>
    <row r="394" spans="1:6" ht="12.75" customHeight="1" x14ac:dyDescent="0.2">
      <c r="A394" s="63">
        <v>4241</v>
      </c>
      <c r="B394" s="64" t="s">
        <v>757</v>
      </c>
      <c r="C394" s="247" t="s">
        <v>758</v>
      </c>
      <c r="D394" s="194">
        <v>347489.98</v>
      </c>
      <c r="E394" s="194">
        <v>317295.15000000002</v>
      </c>
      <c r="F394" s="45">
        <f t="shared" si="72"/>
        <v>91.310589732688129</v>
      </c>
    </row>
    <row r="395" spans="1:6" ht="12.75" customHeight="1" x14ac:dyDescent="0.2">
      <c r="A395" s="63">
        <v>4242</v>
      </c>
      <c r="B395" s="64" t="s">
        <v>678</v>
      </c>
      <c r="C395" s="247" t="s">
        <v>759</v>
      </c>
      <c r="D395" s="194">
        <v>20000</v>
      </c>
      <c r="E395" s="194">
        <v>133</v>
      </c>
      <c r="F395" s="45">
        <f t="shared" si="72"/>
        <v>0.66499999999999992</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505.59</v>
      </c>
      <c r="E398" s="60">
        <f t="shared" si="95"/>
        <v>397.22</v>
      </c>
      <c r="F398" s="45">
        <f t="shared" si="72"/>
        <v>78.565636187424602</v>
      </c>
    </row>
    <row r="399" spans="1:6" ht="12.75" customHeight="1" x14ac:dyDescent="0.2">
      <c r="A399" s="63">
        <v>4251</v>
      </c>
      <c r="B399" s="64" t="s">
        <v>764</v>
      </c>
      <c r="C399" s="247" t="s">
        <v>765</v>
      </c>
      <c r="D399" s="194">
        <v>505.59</v>
      </c>
      <c r="E399" s="194">
        <v>397.22</v>
      </c>
      <c r="F399" s="45">
        <f t="shared" si="72"/>
        <v>78.565636187424602</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12981.8</v>
      </c>
      <c r="E401" s="60">
        <f t="shared" si="96"/>
        <v>2841.79</v>
      </c>
      <c r="F401" s="45">
        <f t="shared" si="72"/>
        <v>21.890569874747726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12981.8</v>
      </c>
      <c r="E403" s="194">
        <v>2841.79</v>
      </c>
      <c r="F403" s="45">
        <f t="shared" si="72"/>
        <v>21.890569874747726</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901.62</v>
      </c>
      <c r="E406" s="60">
        <f t="shared" si="97"/>
        <v>16582.71</v>
      </c>
      <c r="F406" s="45">
        <f t="shared" si="72"/>
        <v>1839.2127503826443</v>
      </c>
    </row>
    <row r="407" spans="1:6" ht="12.75" customHeight="1" x14ac:dyDescent="0.2">
      <c r="A407" s="63">
        <v>431</v>
      </c>
      <c r="B407" s="64" t="s">
        <v>775</v>
      </c>
      <c r="C407" s="247" t="s">
        <v>776</v>
      </c>
      <c r="D407" s="60">
        <f t="shared" ref="D407:E407" si="98">SUM(D408:D409)</f>
        <v>901.62</v>
      </c>
      <c r="E407" s="60">
        <f t="shared" si="98"/>
        <v>16582.71</v>
      </c>
      <c r="F407" s="45">
        <f t="shared" si="72"/>
        <v>1839.2127503826443</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901.62</v>
      </c>
      <c r="E409" s="194">
        <v>16582.71</v>
      </c>
      <c r="F409" s="45">
        <f t="shared" si="72"/>
        <v>1839.2127503826443</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3237144.7699999996</v>
      </c>
      <c r="E412" s="60">
        <f t="shared" si="100"/>
        <v>14063165.060000001</v>
      </c>
      <c r="F412" s="45">
        <f t="shared" si="72"/>
        <v>434.43114408503891</v>
      </c>
    </row>
    <row r="413" spans="1:6" ht="12.75" customHeight="1" x14ac:dyDescent="0.2">
      <c r="A413" s="63">
        <v>451</v>
      </c>
      <c r="B413" s="64" t="s">
        <v>785</v>
      </c>
      <c r="C413" s="247" t="s">
        <v>786</v>
      </c>
      <c r="D413" s="194">
        <v>3208501.26</v>
      </c>
      <c r="E413" s="194">
        <v>14041207.810000001</v>
      </c>
      <c r="F413" s="45">
        <f t="shared" si="72"/>
        <v>437.62512999605309</v>
      </c>
    </row>
    <row r="414" spans="1:6" ht="12.75" customHeight="1" x14ac:dyDescent="0.2">
      <c r="A414" s="63">
        <v>452</v>
      </c>
      <c r="B414" s="64" t="s">
        <v>787</v>
      </c>
      <c r="C414" s="247" t="s">
        <v>788</v>
      </c>
      <c r="D414" s="194">
        <v>27363.51</v>
      </c>
      <c r="E414" s="194">
        <v>0</v>
      </c>
      <c r="F414" s="45">
        <f t="shared" si="72"/>
        <v>0</v>
      </c>
    </row>
    <row r="415" spans="1:6" ht="12.75" customHeight="1" x14ac:dyDescent="0.2">
      <c r="A415" s="63">
        <v>453</v>
      </c>
      <c r="B415" s="64" t="s">
        <v>789</v>
      </c>
      <c r="C415" s="247" t="s">
        <v>790</v>
      </c>
      <c r="D415" s="194">
        <v>1280</v>
      </c>
      <c r="E415" s="194">
        <v>0</v>
      </c>
      <c r="F415" s="45">
        <f t="shared" si="72"/>
        <v>0</v>
      </c>
    </row>
    <row r="416" spans="1:6" ht="12.75" customHeight="1" x14ac:dyDescent="0.2">
      <c r="A416" s="63">
        <v>454</v>
      </c>
      <c r="B416" s="64" t="s">
        <v>791</v>
      </c>
      <c r="C416" s="247" t="s">
        <v>792</v>
      </c>
      <c r="D416" s="194">
        <v>0</v>
      </c>
      <c r="E416" s="194">
        <v>21957.25</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3786968.8699999992</v>
      </c>
      <c r="E418" s="60">
        <f t="shared" si="102"/>
        <v>17110466.969999999</v>
      </c>
      <c r="F418" s="45">
        <f t="shared" si="72"/>
        <v>451.82486461791279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25208083.170000002</v>
      </c>
      <c r="E420" s="194">
        <v>17504587.149999999</v>
      </c>
      <c r="F420" s="45">
        <f t="shared" si="72"/>
        <v>69.440373676774087</v>
      </c>
    </row>
    <row r="421" spans="1:6" ht="12.75" customHeight="1" x14ac:dyDescent="0.2">
      <c r="A421" s="63">
        <v>97</v>
      </c>
      <c r="B421" s="220" t="s">
        <v>801</v>
      </c>
      <c r="C421" s="247" t="s">
        <v>802</v>
      </c>
      <c r="D421" s="194">
        <v>7341.84</v>
      </c>
      <c r="E421" s="194">
        <v>9808.31</v>
      </c>
      <c r="F421" s="45">
        <f t="shared" si="72"/>
        <v>133.59471195231711</v>
      </c>
    </row>
    <row r="422" spans="1:6" ht="12.75" customHeight="1" x14ac:dyDescent="0.2">
      <c r="A422" s="63" t="s">
        <v>582</v>
      </c>
      <c r="B422" s="64" t="s">
        <v>803</v>
      </c>
      <c r="C422" s="247" t="s">
        <v>804</v>
      </c>
      <c r="D422" s="60">
        <f>D6+D308</f>
        <v>100009592.58000003</v>
      </c>
      <c r="E422" s="60">
        <f>E6+E308</f>
        <v>109734198.41</v>
      </c>
      <c r="F422" s="45">
        <f t="shared" si="72"/>
        <v>109.72367307888094</v>
      </c>
    </row>
    <row r="423" spans="1:6" ht="12.75" customHeight="1" x14ac:dyDescent="0.2">
      <c r="A423" s="63" t="s">
        <v>582</v>
      </c>
      <c r="B423" s="64" t="s">
        <v>805</v>
      </c>
      <c r="C423" s="247" t="s">
        <v>806</v>
      </c>
      <c r="D423" s="60">
        <f t="shared" ref="D423:E423" si="103">D299+D360</f>
        <v>95901250.060000002</v>
      </c>
      <c r="E423" s="60">
        <f t="shared" si="103"/>
        <v>121594321.39000002</v>
      </c>
      <c r="F423" s="45">
        <f t="shared" si="72"/>
        <v>126.79117458210951</v>
      </c>
    </row>
    <row r="424" spans="1:6" ht="12.75" customHeight="1" x14ac:dyDescent="0.2">
      <c r="A424" s="63" t="s">
        <v>582</v>
      </c>
      <c r="B424" s="64" t="s">
        <v>807</v>
      </c>
      <c r="C424" s="247" t="s">
        <v>808</v>
      </c>
      <c r="D424" s="60">
        <f t="shared" ref="D424:E424" si="104">IF(D422&gt;=D423,D422-D423,0)</f>
        <v>4108342.5200000256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11860122.980000019</v>
      </c>
      <c r="F425" s="45" t="str">
        <f t="shared" si="72"/>
        <v>-</v>
      </c>
    </row>
    <row r="426" spans="1:6" ht="12.75" customHeight="1" x14ac:dyDescent="0.2">
      <c r="A426" s="251" t="s">
        <v>811</v>
      </c>
      <c r="B426" s="183" t="s">
        <v>812</v>
      </c>
      <c r="C426" s="252" t="s">
        <v>813</v>
      </c>
      <c r="D426" s="60">
        <f t="shared" ref="D426:E426" si="106">IF(D302-D303+D419-D420&gt;=0,D302-D303+D419-D420,0)</f>
        <v>3717723.2899999991</v>
      </c>
      <c r="E426" s="60">
        <f t="shared" si="106"/>
        <v>7236695.8200000003</v>
      </c>
      <c r="F426" s="45">
        <f t="shared" si="72"/>
        <v>194.65396576085686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1882260.04</v>
      </c>
      <c r="E428" s="81">
        <f t="shared" si="108"/>
        <v>7336982.6499999994</v>
      </c>
      <c r="F428" s="61">
        <f t="shared" si="72"/>
        <v>389.79644119735968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470748.9</v>
      </c>
      <c r="E430" s="60">
        <f>E431+E466+E479+E491+E522</f>
        <v>695033.39</v>
      </c>
      <c r="F430" s="45">
        <f t="shared" ref="F430:F651" si="109">IF(D430&lt;&gt;0,IF(E430/D430&gt;=100,"&gt;&gt;100",E430/D430*100),"-")</f>
        <v>147.64418780373146</v>
      </c>
    </row>
    <row r="431" spans="1:6" ht="24" x14ac:dyDescent="0.2">
      <c r="A431" s="63">
        <v>81</v>
      </c>
      <c r="B431" s="182" t="s">
        <v>822</v>
      </c>
      <c r="C431" s="247" t="s">
        <v>823</v>
      </c>
      <c r="D431" s="60">
        <f t="shared" ref="D431:E431" si="110">D432+D437+D440+D444+D445+D452+D457+D465</f>
        <v>470748.9</v>
      </c>
      <c r="E431" s="60">
        <f t="shared" si="110"/>
        <v>695033.39</v>
      </c>
      <c r="F431" s="45">
        <f t="shared" si="109"/>
        <v>147.64418780373146</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470748.9</v>
      </c>
      <c r="E452" s="60">
        <f t="shared" si="115"/>
        <v>695033.39</v>
      </c>
      <c r="F452" s="45">
        <f t="shared" si="109"/>
        <v>147.64418780373146</v>
      </c>
    </row>
    <row r="453" spans="1:6" ht="12.75" customHeight="1" x14ac:dyDescent="0.2">
      <c r="A453" s="63">
        <v>8163</v>
      </c>
      <c r="B453" s="64" t="s">
        <v>866</v>
      </c>
      <c r="C453" s="247" t="s">
        <v>867</v>
      </c>
      <c r="D453" s="194">
        <v>470748.9</v>
      </c>
      <c r="E453" s="194">
        <v>695033.39</v>
      </c>
      <c r="F453" s="45">
        <f t="shared" si="109"/>
        <v>147.64418780373146</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1855608.0699999998</v>
      </c>
      <c r="E535" s="60">
        <f>E536+E571+E584+E597+E629</f>
        <v>0</v>
      </c>
      <c r="F535" s="45">
        <f t="shared" si="109"/>
        <v>0</v>
      </c>
    </row>
    <row r="536" spans="1:6" ht="24" x14ac:dyDescent="0.2">
      <c r="A536" s="63">
        <v>51</v>
      </c>
      <c r="B536" s="65" t="s">
        <v>1032</v>
      </c>
      <c r="C536" s="247" t="s">
        <v>1033</v>
      </c>
      <c r="D536" s="60">
        <f>D537+D542+D545+D549+D550+D557+D562+D570</f>
        <v>1124626.17</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1124626.17</v>
      </c>
      <c r="E557" s="60">
        <f t="shared" si="141"/>
        <v>0</v>
      </c>
      <c r="F557" s="45">
        <f t="shared" si="109"/>
        <v>0</v>
      </c>
    </row>
    <row r="558" spans="1:6" ht="12.75" customHeight="1" x14ac:dyDescent="0.2">
      <c r="A558" s="63">
        <v>5163</v>
      </c>
      <c r="B558" s="64" t="s">
        <v>1076</v>
      </c>
      <c r="C558" s="247" t="s">
        <v>1077</v>
      </c>
      <c r="D558" s="194">
        <v>1124626.17</v>
      </c>
      <c r="E558" s="194">
        <v>0</v>
      </c>
      <c r="F558" s="45">
        <f t="shared" si="109"/>
        <v>0</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730981.89999999991</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631155.22</v>
      </c>
      <c r="E609" s="60">
        <f t="shared" si="156"/>
        <v>0</v>
      </c>
      <c r="F609" s="45">
        <f t="shared" si="109"/>
        <v>0</v>
      </c>
    </row>
    <row r="610" spans="1:6" ht="24" x14ac:dyDescent="0.2">
      <c r="A610" s="63">
        <v>5443</v>
      </c>
      <c r="B610" s="64" t="s">
        <v>1170</v>
      </c>
      <c r="C610" s="247" t="s">
        <v>1171</v>
      </c>
      <c r="D610" s="194">
        <v>631155.22</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99826.68</v>
      </c>
      <c r="E621" s="60">
        <f t="shared" si="158"/>
        <v>0</v>
      </c>
      <c r="F621" s="45">
        <f t="shared" si="109"/>
        <v>0</v>
      </c>
    </row>
    <row r="622" spans="1:6" ht="12.75" customHeight="1" x14ac:dyDescent="0.2">
      <c r="A622" s="63">
        <v>5471</v>
      </c>
      <c r="B622" s="64" t="s">
        <v>1194</v>
      </c>
      <c r="C622" s="247" t="s">
        <v>1195</v>
      </c>
      <c r="D622" s="194">
        <v>99826.68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695033.39</v>
      </c>
      <c r="F639" s="45" t="str">
        <f t="shared" si="109"/>
        <v>-</v>
      </c>
    </row>
    <row r="640" spans="1:6" ht="12.75" customHeight="1" x14ac:dyDescent="0.2">
      <c r="A640" s="63" t="s">
        <v>582</v>
      </c>
      <c r="B640" s="64" t="s">
        <v>1230</v>
      </c>
      <c r="C640" s="247" t="s">
        <v>1231</v>
      </c>
      <c r="D640" s="60">
        <f>IF(D535-D430&gt;=0,D535-D430,0)</f>
        <v>1384859.17</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2343944.65</v>
      </c>
      <c r="E642" s="194">
        <v>3757470.44</v>
      </c>
      <c r="F642" s="45">
        <f t="shared" si="109"/>
        <v>160.30542530089181</v>
      </c>
    </row>
    <row r="643" spans="1:6" ht="12.75" customHeight="1" x14ac:dyDescent="0.2">
      <c r="A643" s="63" t="s">
        <v>582</v>
      </c>
      <c r="B643" s="64" t="s">
        <v>1236</v>
      </c>
      <c r="C643" s="247" t="s">
        <v>1237</v>
      </c>
      <c r="D643" s="60">
        <f>D422+D430</f>
        <v>100480341.48000003</v>
      </c>
      <c r="E643" s="60">
        <f>E422+E430</f>
        <v>110429231.8</v>
      </c>
      <c r="F643" s="45">
        <f t="shared" si="109"/>
        <v>109.90133012434103</v>
      </c>
    </row>
    <row r="644" spans="1:6" ht="12.75" customHeight="1" x14ac:dyDescent="0.2">
      <c r="A644" s="63" t="s">
        <v>582</v>
      </c>
      <c r="B644" s="64" t="s">
        <v>1238</v>
      </c>
      <c r="C644" s="247" t="s">
        <v>1239</v>
      </c>
      <c r="D644" s="60">
        <f>D423+D535</f>
        <v>97756858.129999995</v>
      </c>
      <c r="E644" s="60">
        <f>E423+E535</f>
        <v>121594321.39000002</v>
      </c>
      <c r="F644" s="45">
        <f t="shared" si="109"/>
        <v>124.38444086275793</v>
      </c>
    </row>
    <row r="645" spans="1:6" ht="12.75" customHeight="1" x14ac:dyDescent="0.2">
      <c r="A645" s="63" t="s">
        <v>582</v>
      </c>
      <c r="B645" s="64" t="s">
        <v>1240</v>
      </c>
      <c r="C645" s="247" t="s">
        <v>1241</v>
      </c>
      <c r="D645" s="60">
        <f t="shared" ref="D645:E645" si="163">IF(D643&gt;=D644,D643-D644,0)</f>
        <v>2723483.3500000387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11165089.590000018</v>
      </c>
      <c r="F646" s="45" t="str">
        <f t="shared" si="109"/>
        <v>-</v>
      </c>
    </row>
    <row r="647" spans="1:6" ht="24" x14ac:dyDescent="0.2">
      <c r="A647" s="251" t="s">
        <v>1244</v>
      </c>
      <c r="B647" s="64" t="s">
        <v>1245</v>
      </c>
      <c r="C647" s="252" t="s">
        <v>1244</v>
      </c>
      <c r="D647" s="60">
        <f>IF(D426-D427+D641-D642&gt;=0,D426-D427+D641-D642,0)</f>
        <v>1373778.6399999992</v>
      </c>
      <c r="E647" s="60">
        <f>IF(E426-E427+E641-E642&gt;=0,E426-E427+E641-E642,0)</f>
        <v>3479225.3800000004</v>
      </c>
      <c r="F647" s="45">
        <f t="shared" si="109"/>
        <v>253.25953386493202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4097261.9900000379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7685864.2100000177</v>
      </c>
      <c r="F650" s="45" t="str">
        <f t="shared" si="109"/>
        <v>-</v>
      </c>
    </row>
    <row r="651" spans="1:6" ht="24" x14ac:dyDescent="0.2">
      <c r="A651" s="249" t="s">
        <v>1252</v>
      </c>
      <c r="B651" s="184" t="s">
        <v>1253</v>
      </c>
      <c r="C651" s="250" t="s">
        <v>1252</v>
      </c>
      <c r="D651" s="196">
        <v>4233463.5199999996</v>
      </c>
      <c r="E651" s="196">
        <v>180363.23</v>
      </c>
      <c r="F651" s="61">
        <f t="shared" si="109"/>
        <v>4.2604177205712652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4941499.92</v>
      </c>
      <c r="E653" s="194">
        <v>7747094.5700000003</v>
      </c>
      <c r="F653" s="45">
        <f t="shared" ref="F653:F740" si="167">IF(D653&lt;&gt;0,IF(E653/D653&gt;=100,"&gt;&gt;100",E653/D653*100),"-")</f>
        <v>156.77617515776464</v>
      </c>
    </row>
    <row r="654" spans="1:6" ht="12.75" customHeight="1" x14ac:dyDescent="0.2">
      <c r="A654" s="63" t="s">
        <v>1257</v>
      </c>
      <c r="B654" s="64" t="s">
        <v>1258</v>
      </c>
      <c r="C654" s="247" t="s">
        <v>1257</v>
      </c>
      <c r="D654" s="194">
        <v>69087763.849999994</v>
      </c>
      <c r="E654" s="194">
        <v>87532428.299999997</v>
      </c>
      <c r="F654" s="45">
        <f t="shared" si="167"/>
        <v>126.69744021538483</v>
      </c>
    </row>
    <row r="655" spans="1:6" ht="12.75" customHeight="1" x14ac:dyDescent="0.2">
      <c r="A655" s="63" t="s">
        <v>1259</v>
      </c>
      <c r="B655" s="64" t="s">
        <v>1260</v>
      </c>
      <c r="C655" s="247" t="s">
        <v>1259</v>
      </c>
      <c r="D655" s="194">
        <v>65814336.409999996</v>
      </c>
      <c r="E655" s="194">
        <v>89054237.510000005</v>
      </c>
      <c r="F655" s="45">
        <f t="shared" si="167"/>
        <v>135.31130505551809</v>
      </c>
    </row>
    <row r="656" spans="1:6" ht="24" x14ac:dyDescent="0.2">
      <c r="A656" s="63">
        <v>11</v>
      </c>
      <c r="B656" s="64" t="s">
        <v>1261</v>
      </c>
      <c r="C656" s="247" t="s">
        <v>1262</v>
      </c>
      <c r="D656" s="60">
        <f t="shared" ref="D656:E656" si="168">+D653+D654-D655</f>
        <v>8214927.3599999994</v>
      </c>
      <c r="E656" s="60">
        <f t="shared" si="168"/>
        <v>6225285.3599999994</v>
      </c>
      <c r="F656" s="45">
        <f t="shared" si="167"/>
        <v>75.78016319793727</v>
      </c>
    </row>
    <row r="657" spans="1:6" ht="24" x14ac:dyDescent="0.2">
      <c r="A657" s="63" t="s">
        <v>582</v>
      </c>
      <c r="B657" s="64" t="s">
        <v>1263</v>
      </c>
      <c r="C657" s="247" t="s">
        <v>1264</v>
      </c>
      <c r="D657" s="253">
        <v>124</v>
      </c>
      <c r="E657" s="253">
        <v>124</v>
      </c>
      <c r="F657" s="45">
        <f t="shared" si="167"/>
        <v>100</v>
      </c>
    </row>
    <row r="658" spans="1:6" ht="24" x14ac:dyDescent="0.2">
      <c r="A658" s="63" t="s">
        <v>582</v>
      </c>
      <c r="B658" s="64" t="s">
        <v>1265</v>
      </c>
      <c r="C658" s="247" t="s">
        <v>1266</v>
      </c>
      <c r="D658" s="253">
        <v>2332</v>
      </c>
      <c r="E658" s="253">
        <v>2393</v>
      </c>
      <c r="F658" s="45">
        <f t="shared" si="167"/>
        <v>102.61578044596914</v>
      </c>
    </row>
    <row r="659" spans="1:6" ht="12.75" customHeight="1" x14ac:dyDescent="0.2">
      <c r="A659" s="63" t="s">
        <v>582</v>
      </c>
      <c r="B659" s="64" t="s">
        <v>1267</v>
      </c>
      <c r="C659" s="247" t="s">
        <v>1268</v>
      </c>
      <c r="D659" s="253">
        <v>117</v>
      </c>
      <c r="E659" s="253">
        <v>116</v>
      </c>
      <c r="F659" s="45">
        <f t="shared" si="167"/>
        <v>99.145299145299148</v>
      </c>
    </row>
    <row r="660" spans="1:6" ht="12.75" customHeight="1" x14ac:dyDescent="0.2">
      <c r="A660" s="63" t="s">
        <v>582</v>
      </c>
      <c r="B660" s="64" t="s">
        <v>1269</v>
      </c>
      <c r="C660" s="247" t="s">
        <v>1270</v>
      </c>
      <c r="D660" s="253">
        <v>2036</v>
      </c>
      <c r="E660" s="253">
        <v>2068</v>
      </c>
      <c r="F660" s="45">
        <f t="shared" si="167"/>
        <v>101.57170923379175</v>
      </c>
    </row>
    <row r="661" spans="1:6" ht="24" x14ac:dyDescent="0.2">
      <c r="A661" s="63" t="s">
        <v>1271</v>
      </c>
      <c r="B661" s="64" t="s">
        <v>1272</v>
      </c>
      <c r="C661" s="247" t="s">
        <v>1273</v>
      </c>
      <c r="D661" s="194">
        <v>2972537.84</v>
      </c>
      <c r="E661" s="194">
        <v>3394396.9</v>
      </c>
      <c r="F661" s="45">
        <f t="shared" si="167"/>
        <v>114.19188191057646</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29019.67</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1156671.4099999999</v>
      </c>
      <c r="E665" s="192">
        <v>1241616.17</v>
      </c>
      <c r="F665" s="71">
        <f t="shared" si="167"/>
        <v>107.34389726119365</v>
      </c>
    </row>
    <row r="666" spans="1:6" ht="12.75" customHeight="1" x14ac:dyDescent="0.2">
      <c r="A666" s="70" t="s">
        <v>1282</v>
      </c>
      <c r="B666" s="65" t="s">
        <v>1283</v>
      </c>
      <c r="C666" s="277" t="s">
        <v>1282</v>
      </c>
      <c r="D666" s="192">
        <v>40.69</v>
      </c>
      <c r="E666" s="192">
        <v>13.12</v>
      </c>
      <c r="F666" s="71">
        <f t="shared" si="167"/>
        <v>32.243794544114039</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4645509.41</v>
      </c>
      <c r="E669" s="194">
        <v>3565827.25</v>
      </c>
      <c r="F669" s="45">
        <f t="shared" si="167"/>
        <v>76.758584157081714</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2463.61</v>
      </c>
      <c r="E671" s="194">
        <v>85305.19</v>
      </c>
      <c r="F671" s="45">
        <f t="shared" si="167"/>
        <v>3462.6093415759797</v>
      </c>
    </row>
    <row r="672" spans="1:6" ht="12.75" customHeight="1" x14ac:dyDescent="0.2">
      <c r="A672" s="63">
        <v>63314</v>
      </c>
      <c r="B672" s="64" t="s">
        <v>1294</v>
      </c>
      <c r="C672" s="247" t="s">
        <v>1295</v>
      </c>
      <c r="D672" s="194">
        <v>104559.63</v>
      </c>
      <c r="E672" s="194">
        <v>167753.62</v>
      </c>
      <c r="F672" s="45">
        <f t="shared" si="167"/>
        <v>160.43823031890986</v>
      </c>
    </row>
    <row r="673" spans="1:6" ht="12.75" customHeight="1" x14ac:dyDescent="0.2">
      <c r="A673" s="63">
        <v>63321</v>
      </c>
      <c r="B673" s="64" t="s">
        <v>1296</v>
      </c>
      <c r="C673" s="247" t="s">
        <v>1297</v>
      </c>
      <c r="D673" s="194">
        <v>550900.72</v>
      </c>
      <c r="E673" s="194">
        <v>1983295.79</v>
      </c>
      <c r="F673" s="45">
        <f t="shared" si="167"/>
        <v>360.00965654936886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46884.27</v>
      </c>
      <c r="E675" s="194">
        <v>27548.94</v>
      </c>
      <c r="F675" s="45">
        <f t="shared" si="167"/>
        <v>58.759451730825717</v>
      </c>
    </row>
    <row r="676" spans="1:6" ht="12.75" customHeight="1" x14ac:dyDescent="0.2">
      <c r="A676" s="63">
        <v>63324</v>
      </c>
      <c r="B676" s="64" t="s">
        <v>1302</v>
      </c>
      <c r="C676" s="247" t="s">
        <v>1303</v>
      </c>
      <c r="D676" s="194">
        <v>179992.49</v>
      </c>
      <c r="E676" s="194">
        <v>105205</v>
      </c>
      <c r="F676" s="45">
        <f t="shared" si="167"/>
        <v>58.449660871961939</v>
      </c>
    </row>
    <row r="677" spans="1:6" ht="12.75" customHeight="1" x14ac:dyDescent="0.2">
      <c r="A677" s="70">
        <v>63414</v>
      </c>
      <c r="B677" s="65" t="s">
        <v>1304</v>
      </c>
      <c r="C677" s="278" t="s">
        <v>1305</v>
      </c>
      <c r="D677" s="192">
        <v>258909.94</v>
      </c>
      <c r="E677" s="192">
        <v>38486.870000000003</v>
      </c>
      <c r="F677" s="71">
        <f t="shared" si="167"/>
        <v>14.864964242006314</v>
      </c>
    </row>
    <row r="678" spans="1:6" ht="12.75" customHeight="1" x14ac:dyDescent="0.2">
      <c r="A678" s="70">
        <v>63415</v>
      </c>
      <c r="B678" s="65" t="s">
        <v>1306</v>
      </c>
      <c r="C678" s="278" t="s">
        <v>1307</v>
      </c>
      <c r="D678" s="192">
        <v>409219.77</v>
      </c>
      <c r="E678" s="192">
        <v>29799.5</v>
      </c>
      <c r="F678" s="71">
        <f t="shared" si="167"/>
        <v>7.2820284318130577</v>
      </c>
    </row>
    <row r="679" spans="1:6" ht="12" x14ac:dyDescent="0.2">
      <c r="A679" s="70">
        <v>63416</v>
      </c>
      <c r="B679" s="182" t="s">
        <v>1308</v>
      </c>
      <c r="C679" s="278" t="s">
        <v>1309</v>
      </c>
      <c r="D679" s="192">
        <v>10371.16</v>
      </c>
      <c r="E679" s="192">
        <v>0</v>
      </c>
      <c r="F679" s="71">
        <f t="shared" si="167"/>
        <v>0</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1064611.28</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41945916.380000003</v>
      </c>
      <c r="E683" s="192">
        <v>46369865.560000002</v>
      </c>
      <c r="F683" s="71">
        <f t="shared" si="167"/>
        <v>110.54679349456138</v>
      </c>
    </row>
    <row r="684" spans="1:6" ht="24" x14ac:dyDescent="0.2">
      <c r="A684" s="70">
        <v>63613</v>
      </c>
      <c r="B684" s="182" t="s">
        <v>1318</v>
      </c>
      <c r="C684" s="278" t="s">
        <v>1319</v>
      </c>
      <c r="D684" s="192">
        <v>6878220.0999999996</v>
      </c>
      <c r="E684" s="192">
        <v>6637194.3099999996</v>
      </c>
      <c r="F684" s="71">
        <f t="shared" si="167"/>
        <v>96.495811612658329</v>
      </c>
    </row>
    <row r="685" spans="1:6" ht="24" x14ac:dyDescent="0.2">
      <c r="A685" s="63">
        <v>63622</v>
      </c>
      <c r="B685" s="244" t="s">
        <v>1320</v>
      </c>
      <c r="C685" s="247" t="s">
        <v>1321</v>
      </c>
      <c r="D685" s="194">
        <v>324713.06</v>
      </c>
      <c r="E685" s="194">
        <v>378501.24</v>
      </c>
      <c r="F685" s="45">
        <f t="shared" si="167"/>
        <v>116.5648341954586</v>
      </c>
    </row>
    <row r="686" spans="1:6" ht="24" x14ac:dyDescent="0.2">
      <c r="A686" s="63">
        <v>63623</v>
      </c>
      <c r="B686" s="244" t="s">
        <v>1322</v>
      </c>
      <c r="C686" s="247" t="s">
        <v>1323</v>
      </c>
      <c r="D686" s="194">
        <v>77448.929999999993</v>
      </c>
      <c r="E686" s="194">
        <v>94039.98</v>
      </c>
      <c r="F686" s="45">
        <f t="shared" si="167"/>
        <v>121.42192280771343</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2155028.27</v>
      </c>
      <c r="E702" s="192">
        <v>1575444.47</v>
      </c>
      <c r="F702" s="71">
        <f t="shared" si="167"/>
        <v>73.105512903549979</v>
      </c>
    </row>
    <row r="703" spans="1:6" ht="12.75" customHeight="1" x14ac:dyDescent="0.2">
      <c r="A703" s="70">
        <v>63812</v>
      </c>
      <c r="B703" s="182" t="s">
        <v>1341</v>
      </c>
      <c r="C703" s="278" t="s">
        <v>1342</v>
      </c>
      <c r="D703" s="192">
        <v>0</v>
      </c>
      <c r="E703" s="192">
        <v>64557.99</v>
      </c>
      <c r="F703" s="71" t="str">
        <f t="shared" si="167"/>
        <v>-</v>
      </c>
    </row>
    <row r="704" spans="1:6" ht="24" x14ac:dyDescent="0.2">
      <c r="A704" s="70" t="s">
        <v>1343</v>
      </c>
      <c r="B704" s="182" t="s">
        <v>1344</v>
      </c>
      <c r="C704" s="278" t="s">
        <v>1343</v>
      </c>
      <c r="D704" s="192">
        <v>12752.32</v>
      </c>
      <c r="E704" s="192">
        <v>27967.360000000001</v>
      </c>
      <c r="F704" s="71">
        <f t="shared" si="167"/>
        <v>219.31193696519537</v>
      </c>
    </row>
    <row r="705" spans="1:6" ht="24" x14ac:dyDescent="0.2">
      <c r="A705" s="70" t="s">
        <v>1345</v>
      </c>
      <c r="B705" s="182" t="s">
        <v>1346</v>
      </c>
      <c r="C705" s="278" t="s">
        <v>1345</v>
      </c>
      <c r="D705" s="192">
        <v>563713.30000000005</v>
      </c>
      <c r="E705" s="192">
        <v>458405.27</v>
      </c>
      <c r="F705" s="71">
        <f t="shared" si="167"/>
        <v>81.318867232687253</v>
      </c>
    </row>
    <row r="706" spans="1:6" ht="12.75" customHeight="1" x14ac:dyDescent="0.2">
      <c r="A706" s="70">
        <v>63821</v>
      </c>
      <c r="B706" s="182" t="s">
        <v>1347</v>
      </c>
      <c r="C706" s="278" t="s">
        <v>1348</v>
      </c>
      <c r="D706" s="192">
        <v>514674.54</v>
      </c>
      <c r="E706" s="192">
        <v>4285445.33</v>
      </c>
      <c r="F706" s="71">
        <f t="shared" si="167"/>
        <v>832.65151021459121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153919.54</v>
      </c>
      <c r="E708" s="192">
        <v>0</v>
      </c>
      <c r="F708" s="71">
        <f t="shared" si="167"/>
        <v>0</v>
      </c>
    </row>
    <row r="709" spans="1:6" ht="24" x14ac:dyDescent="0.2">
      <c r="A709" s="70" t="s">
        <v>1353</v>
      </c>
      <c r="B709" s="182" t="s">
        <v>1354</v>
      </c>
      <c r="C709" s="278" t="s">
        <v>1353</v>
      </c>
      <c r="D709" s="192">
        <v>43495.44</v>
      </c>
      <c r="E709" s="192">
        <v>0</v>
      </c>
      <c r="F709" s="71">
        <f t="shared" si="167"/>
        <v>0</v>
      </c>
    </row>
    <row r="710" spans="1:6" ht="12.75" customHeight="1" x14ac:dyDescent="0.2">
      <c r="A710" s="70">
        <v>64191</v>
      </c>
      <c r="B710" s="65" t="s">
        <v>1355</v>
      </c>
      <c r="C710" s="278" t="s">
        <v>1356</v>
      </c>
      <c r="D710" s="192">
        <v>0</v>
      </c>
      <c r="E710" s="192">
        <v>34.93</v>
      </c>
      <c r="F710" s="71" t="str">
        <f t="shared" si="167"/>
        <v>-</v>
      </c>
    </row>
    <row r="711" spans="1:6" ht="12.75" customHeight="1" x14ac:dyDescent="0.2">
      <c r="A711" s="70" t="s">
        <v>1357</v>
      </c>
      <c r="B711" s="65" t="s">
        <v>1358</v>
      </c>
      <c r="C711" s="277" t="s">
        <v>1357</v>
      </c>
      <c r="D711" s="192">
        <v>43901.919999999998</v>
      </c>
      <c r="E711" s="192">
        <v>61906.37</v>
      </c>
      <c r="F711" s="71">
        <f t="shared" si="167"/>
        <v>141.01062094778544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2815924.45</v>
      </c>
      <c r="E724" s="192">
        <v>3058516.07</v>
      </c>
      <c r="F724" s="71">
        <f t="shared" si="167"/>
        <v>108.61499036311146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32621.73</v>
      </c>
      <c r="E726" s="192">
        <v>43978.68</v>
      </c>
      <c r="F726" s="71">
        <f t="shared" si="167"/>
        <v>134.81406412228904</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113247.05</v>
      </c>
      <c r="E732" s="192">
        <v>191659.24</v>
      </c>
      <c r="F732" s="71">
        <f t="shared" si="167"/>
        <v>169.2399404664404</v>
      </c>
    </row>
    <row r="733" spans="1:6" ht="12.75" customHeight="1" x14ac:dyDescent="0.2">
      <c r="A733" s="70">
        <v>31215</v>
      </c>
      <c r="B733" s="65" t="s">
        <v>1396</v>
      </c>
      <c r="C733" s="278" t="s">
        <v>1397</v>
      </c>
      <c r="D733" s="192">
        <v>102052.36</v>
      </c>
      <c r="E733" s="192">
        <v>109384.09</v>
      </c>
      <c r="F733" s="71">
        <f t="shared" si="167"/>
        <v>107.18428265647164</v>
      </c>
    </row>
    <row r="734" spans="1:6" ht="12.75" customHeight="1" x14ac:dyDescent="0.2">
      <c r="A734" s="70">
        <v>32121</v>
      </c>
      <c r="B734" s="65" t="s">
        <v>1398</v>
      </c>
      <c r="C734" s="278" t="s">
        <v>1399</v>
      </c>
      <c r="D734" s="192">
        <v>1618133.93</v>
      </c>
      <c r="E734" s="192">
        <v>1669071.83</v>
      </c>
      <c r="F734" s="71">
        <f t="shared" si="167"/>
        <v>103.14794091240644</v>
      </c>
    </row>
    <row r="735" spans="1:6" ht="12.75" customHeight="1" x14ac:dyDescent="0.2">
      <c r="A735" s="63" t="s">
        <v>1400</v>
      </c>
      <c r="B735" s="64" t="s">
        <v>1401</v>
      </c>
      <c r="C735" s="247" t="s">
        <v>1400</v>
      </c>
      <c r="D735" s="194">
        <v>1944.48</v>
      </c>
      <c r="E735" s="194">
        <v>1944.48</v>
      </c>
      <c r="F735" s="45">
        <f t="shared" si="167"/>
        <v>100</v>
      </c>
    </row>
    <row r="736" spans="1:6" ht="12.75" customHeight="1" x14ac:dyDescent="0.2">
      <c r="A736" s="63" t="s">
        <v>1402</v>
      </c>
      <c r="B736" s="64" t="s">
        <v>1403</v>
      </c>
      <c r="C736" s="247" t="s">
        <v>1402</v>
      </c>
      <c r="D736" s="194">
        <v>104257.31</v>
      </c>
      <c r="E736" s="194">
        <v>73976.34</v>
      </c>
      <c r="F736" s="45">
        <f t="shared" si="167"/>
        <v>70.955542589771397</v>
      </c>
    </row>
    <row r="737" spans="1:6" ht="12.75" customHeight="1" x14ac:dyDescent="0.2">
      <c r="A737" s="63" t="s">
        <v>1404</v>
      </c>
      <c r="B737" s="64" t="s">
        <v>1405</v>
      </c>
      <c r="C737" s="247" t="s">
        <v>1404</v>
      </c>
      <c r="D737" s="194">
        <v>45180.23</v>
      </c>
      <c r="E737" s="194">
        <v>17061.400000000001</v>
      </c>
      <c r="F737" s="45">
        <f t="shared" si="167"/>
        <v>37.762977302240387</v>
      </c>
    </row>
    <row r="738" spans="1:6" ht="12.75" customHeight="1" x14ac:dyDescent="0.2">
      <c r="A738" s="63" t="s">
        <v>1406</v>
      </c>
      <c r="B738" s="64" t="s">
        <v>1407</v>
      </c>
      <c r="C738" s="247" t="s">
        <v>1406</v>
      </c>
      <c r="D738" s="194">
        <v>292958.02</v>
      </c>
      <c r="E738" s="194">
        <v>346748.78</v>
      </c>
      <c r="F738" s="45">
        <f t="shared" si="167"/>
        <v>118.36125189540809</v>
      </c>
    </row>
    <row r="739" spans="1:6" ht="12.75" customHeight="1" x14ac:dyDescent="0.2">
      <c r="A739" s="70" t="s">
        <v>1408</v>
      </c>
      <c r="B739" s="65" t="s">
        <v>1409</v>
      </c>
      <c r="C739" s="278" t="s">
        <v>1408</v>
      </c>
      <c r="D739" s="192">
        <v>39959.81</v>
      </c>
      <c r="E739" s="192">
        <v>34293.42</v>
      </c>
      <c r="F739" s="71">
        <f t="shared" si="167"/>
        <v>85.819777421364122</v>
      </c>
    </row>
    <row r="740" spans="1:6" ht="12.75" customHeight="1" x14ac:dyDescent="0.2">
      <c r="A740" s="70" t="s">
        <v>1410</v>
      </c>
      <c r="B740" s="65" t="s">
        <v>1411</v>
      </c>
      <c r="C740" s="278" t="s">
        <v>1410</v>
      </c>
      <c r="D740" s="192">
        <v>3861.21</v>
      </c>
      <c r="E740" s="192">
        <v>669.35</v>
      </c>
      <c r="F740" s="71">
        <f t="shared" si="167"/>
        <v>17.335239471564616</v>
      </c>
    </row>
    <row r="741" spans="1:6" ht="12.75" customHeight="1" x14ac:dyDescent="0.2">
      <c r="A741" s="70">
        <v>32911</v>
      </c>
      <c r="B741" s="65" t="s">
        <v>1412</v>
      </c>
      <c r="C741" s="278" t="s">
        <v>1413</v>
      </c>
      <c r="D741" s="192">
        <v>104177.02</v>
      </c>
      <c r="E741" s="192">
        <v>126200.79</v>
      </c>
      <c r="F741" s="71">
        <f t="shared" ref="F741:F1006" si="169">IF(D741&lt;&gt;0,IF(E741/D741&gt;=100,"&gt;&gt;100",E741/D741*100),"-")</f>
        <v>121.14071798175834</v>
      </c>
    </row>
    <row r="742" spans="1:6" ht="12.75" customHeight="1" x14ac:dyDescent="0.2">
      <c r="A742" s="70" t="s">
        <v>1414</v>
      </c>
      <c r="B742" s="65" t="s">
        <v>1415</v>
      </c>
      <c r="C742" s="278" t="s">
        <v>1414</v>
      </c>
      <c r="D742" s="192">
        <v>14612.26</v>
      </c>
      <c r="E742" s="192">
        <v>17863.52</v>
      </c>
      <c r="F742" s="71">
        <f t="shared" si="169"/>
        <v>122.25022002072232</v>
      </c>
    </row>
    <row r="743" spans="1:6" ht="12.75" customHeight="1" x14ac:dyDescent="0.2">
      <c r="A743" s="70" t="s">
        <v>1416</v>
      </c>
      <c r="B743" s="65" t="s">
        <v>1417</v>
      </c>
      <c r="C743" s="277" t="s">
        <v>1416</v>
      </c>
      <c r="D743" s="192">
        <v>1963.09</v>
      </c>
      <c r="E743" s="192">
        <v>3395.18</v>
      </c>
      <c r="F743" s="71">
        <f t="shared" ref="F743:F744" si="170">IF(D743&lt;&gt;0,IF(E743/D743&gt;=100,"&gt;&gt;100",E743/D743*100),"-")</f>
        <v>172.95080714587715</v>
      </c>
    </row>
    <row r="744" spans="1:6" ht="12.75" customHeight="1" x14ac:dyDescent="0.2">
      <c r="A744" s="70" t="s">
        <v>1418</v>
      </c>
      <c r="B744" s="65" t="s">
        <v>1419</v>
      </c>
      <c r="C744" s="277" t="s">
        <v>1418</v>
      </c>
      <c r="D744" s="192">
        <v>39252.35</v>
      </c>
      <c r="E744" s="192">
        <v>68851.97</v>
      </c>
      <c r="F744" s="71">
        <f t="shared" si="170"/>
        <v>175.40852968038857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2037.78</v>
      </c>
      <c r="E760" s="194">
        <v>1169.5</v>
      </c>
      <c r="F760" s="45">
        <f t="shared" si="169"/>
        <v>57.390886160429488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281113.11</v>
      </c>
      <c r="E777" s="192">
        <v>312670.51</v>
      </c>
      <c r="F777" s="71">
        <f t="shared" si="169"/>
        <v>111.22587274567167</v>
      </c>
    </row>
    <row r="778" spans="1:6" ht="12.75" customHeight="1" x14ac:dyDescent="0.2">
      <c r="A778" s="70">
        <v>35232</v>
      </c>
      <c r="B778" s="65" t="s">
        <v>1486</v>
      </c>
      <c r="C778" s="278" t="s">
        <v>1487</v>
      </c>
      <c r="D778" s="192">
        <v>25500</v>
      </c>
      <c r="E778" s="192">
        <v>46625.88</v>
      </c>
      <c r="F778" s="71">
        <f t="shared" si="169"/>
        <v>182.84658823529412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36580</v>
      </c>
      <c r="E781" s="192">
        <v>0</v>
      </c>
      <c r="F781" s="71">
        <f t="shared" si="169"/>
        <v>0</v>
      </c>
    </row>
    <row r="782" spans="1:6" ht="12.75" customHeight="1" x14ac:dyDescent="0.2">
      <c r="A782" s="70">
        <v>36316</v>
      </c>
      <c r="B782" s="65" t="s">
        <v>1494</v>
      </c>
      <c r="C782" s="278" t="s">
        <v>1495</v>
      </c>
      <c r="D782" s="192">
        <v>59000</v>
      </c>
      <c r="E782" s="192">
        <v>47952.4</v>
      </c>
      <c r="F782" s="71">
        <f t="shared" si="169"/>
        <v>81.275254237288138</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1782.67</v>
      </c>
      <c r="F784" s="71" t="str">
        <f t="shared" si="169"/>
        <v>-</v>
      </c>
    </row>
    <row r="785" spans="1:6" ht="12" x14ac:dyDescent="0.2">
      <c r="A785" s="70">
        <v>36319</v>
      </c>
      <c r="B785" s="182" t="s">
        <v>1500</v>
      </c>
      <c r="C785" s="278" t="s">
        <v>1501</v>
      </c>
      <c r="D785" s="192">
        <v>407633.95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692570.46</v>
      </c>
      <c r="E788" s="192">
        <v>757616.67</v>
      </c>
      <c r="F788" s="71">
        <f t="shared" si="169"/>
        <v>109.3919989021767</v>
      </c>
    </row>
    <row r="789" spans="1:6" ht="12.75" customHeight="1" x14ac:dyDescent="0.2">
      <c r="A789" s="70">
        <v>36326</v>
      </c>
      <c r="B789" s="65" t="s">
        <v>1508</v>
      </c>
      <c r="C789" s="278" t="s">
        <v>1509</v>
      </c>
      <c r="D789" s="192">
        <v>145397.67000000001</v>
      </c>
      <c r="E789" s="192">
        <v>1050056.6100000001</v>
      </c>
      <c r="F789" s="71">
        <f t="shared" si="169"/>
        <v>722.19631167404543</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44853.01</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17927.62</v>
      </c>
      <c r="E817" s="192">
        <v>1114.76</v>
      </c>
      <c r="F817" s="71">
        <f t="shared" si="169"/>
        <v>6.2181148417916043</v>
      </c>
    </row>
    <row r="818" spans="1:6" ht="24" x14ac:dyDescent="0.2">
      <c r="A818" s="70" t="s">
        <v>1565</v>
      </c>
      <c r="B818" s="65" t="s">
        <v>1566</v>
      </c>
      <c r="C818" s="278" t="s">
        <v>1565</v>
      </c>
      <c r="D818" s="192">
        <v>4883.92</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1324.3</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96183.46</v>
      </c>
      <c r="E843" s="194">
        <v>319596.99</v>
      </c>
      <c r="F843" s="45">
        <f t="shared" si="169"/>
        <v>332.278533128253</v>
      </c>
    </row>
    <row r="844" spans="1:6" ht="12.75" customHeight="1" x14ac:dyDescent="0.2">
      <c r="A844" s="63" t="s">
        <v>1617</v>
      </c>
      <c r="B844" s="64" t="s">
        <v>1618</v>
      </c>
      <c r="C844" s="247" t="s">
        <v>1617</v>
      </c>
      <c r="D844" s="194">
        <v>306.85000000000002</v>
      </c>
      <c r="E844" s="194">
        <v>0</v>
      </c>
      <c r="F844" s="45">
        <f t="shared" si="169"/>
        <v>0</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242507.15</v>
      </c>
      <c r="E846" s="194">
        <v>217750.6</v>
      </c>
      <c r="F846" s="45">
        <f t="shared" si="169"/>
        <v>89.791414397472408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20240</v>
      </c>
      <c r="F849" s="45" t="str">
        <f t="shared" si="169"/>
        <v>-</v>
      </c>
    </row>
    <row r="850" spans="1:6" ht="12.75" customHeight="1" x14ac:dyDescent="0.2">
      <c r="A850" s="63">
        <v>37219</v>
      </c>
      <c r="B850" s="64" t="s">
        <v>1629</v>
      </c>
      <c r="C850" s="247" t="s">
        <v>1630</v>
      </c>
      <c r="D850" s="194">
        <v>373363.41</v>
      </c>
      <c r="E850" s="194">
        <v>588167.30000000005</v>
      </c>
      <c r="F850" s="45">
        <f t="shared" si="169"/>
        <v>157.5321213184763</v>
      </c>
    </row>
    <row r="851" spans="1:6" ht="12.75" customHeight="1" x14ac:dyDescent="0.2">
      <c r="A851" s="63">
        <v>37221</v>
      </c>
      <c r="B851" s="64" t="s">
        <v>1631</v>
      </c>
      <c r="C851" s="247" t="s">
        <v>1632</v>
      </c>
      <c r="D851" s="194">
        <v>239078.81</v>
      </c>
      <c r="E851" s="194">
        <v>181627.88</v>
      </c>
      <c r="F851" s="45">
        <f t="shared" si="169"/>
        <v>75.969877882527527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230405.71</v>
      </c>
      <c r="E855" s="194">
        <v>259103.77</v>
      </c>
      <c r="F855" s="45">
        <f t="shared" si="169"/>
        <v>112.45544652517509</v>
      </c>
    </row>
    <row r="856" spans="1:6" ht="12.75" customHeight="1" x14ac:dyDescent="0.2">
      <c r="A856" s="63">
        <v>38117</v>
      </c>
      <c r="B856" s="64" t="s">
        <v>1640</v>
      </c>
      <c r="C856" s="247" t="s">
        <v>1641</v>
      </c>
      <c r="D856" s="194">
        <v>6849.5</v>
      </c>
      <c r="E856" s="194">
        <v>7900</v>
      </c>
      <c r="F856" s="45">
        <f t="shared" si="169"/>
        <v>115.3368859040806</v>
      </c>
    </row>
    <row r="857" spans="1:6" ht="12.75" customHeight="1" x14ac:dyDescent="0.2">
      <c r="A857" s="63">
        <v>38612</v>
      </c>
      <c r="B857" s="64" t="s">
        <v>1642</v>
      </c>
      <c r="C857" s="247" t="s">
        <v>1643</v>
      </c>
      <c r="D857" s="194">
        <v>0</v>
      </c>
      <c r="E857" s="194">
        <v>307899.40999999997</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442082.28</v>
      </c>
      <c r="E882" s="194">
        <v>682543.92</v>
      </c>
      <c r="F882" s="45">
        <f t="shared" si="169"/>
        <v>154.3929605140473</v>
      </c>
    </row>
    <row r="883" spans="1:6" ht="24" x14ac:dyDescent="0.2">
      <c r="A883" s="63">
        <v>81632</v>
      </c>
      <c r="B883" s="64" t="s">
        <v>1694</v>
      </c>
      <c r="C883" s="247" t="s">
        <v>1695</v>
      </c>
      <c r="D883" s="194">
        <v>28666.62</v>
      </c>
      <c r="E883" s="194">
        <v>12489.47</v>
      </c>
      <c r="F883" s="45">
        <f t="shared" si="169"/>
        <v>43.567989529285278</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1124626.17</v>
      </c>
      <c r="E951" s="194">
        <v>0</v>
      </c>
      <c r="F951" s="45">
        <f t="shared" si="169"/>
        <v>0</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631155.22</v>
      </c>
      <c r="E980" s="192">
        <v>0</v>
      </c>
      <c r="F980" s="71">
        <f t="shared" si="169"/>
        <v>0</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99826.68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I228" sqref="I22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151816398.10999998</v>
      </c>
      <c r="E6" s="180">
        <f t="shared" si="0"/>
        <v>161937422.75000003</v>
      </c>
      <c r="F6" s="181">
        <f t="shared" ref="F6:F298" si="1">IF(D6&gt;0,IF(E6/D6&gt;=100,"&gt;&gt;100",E6/D6*100),"-")</f>
        <v>106.66662150202428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136245494.16</v>
      </c>
      <c r="E7" s="79">
        <f t="shared" si="2"/>
        <v>147069369.50000003</v>
      </c>
      <c r="F7" s="71">
        <f t="shared" si="1"/>
        <v>107.94439141399349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15363434.620000001</v>
      </c>
      <c r="E8" s="79">
        <f>E9+E10-E11</f>
        <v>14420926.480000002</v>
      </c>
      <c r="F8" s="71">
        <f t="shared" si="1"/>
        <v>93.865251076259668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15348278.24</v>
      </c>
      <c r="E9" s="192">
        <v>14430944.210000001</v>
      </c>
      <c r="F9" s="71">
        <f t="shared" si="1"/>
        <v>94.023212143696455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259059.89</v>
      </c>
      <c r="E10" s="192">
        <v>259781.31</v>
      </c>
      <c r="F10" s="71">
        <f t="shared" si="1"/>
        <v>100.27847614696354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243903.51</v>
      </c>
      <c r="E11" s="192">
        <v>269799.03999999998</v>
      </c>
      <c r="F11" s="71">
        <f t="shared" si="1"/>
        <v>110.6171206802231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115223055.42</v>
      </c>
      <c r="E12" s="79">
        <f t="shared" si="3"/>
        <v>119258727.09000002</v>
      </c>
      <c r="F12" s="71">
        <f t="shared" si="1"/>
        <v>103.5024862474698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106399927.91999999</v>
      </c>
      <c r="E13" s="79">
        <f t="shared" si="4"/>
        <v>111175287.10000001</v>
      </c>
      <c r="F13" s="71">
        <f t="shared" si="1"/>
        <v>104.48812257052515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154751.71</v>
      </c>
      <c r="E14" s="192">
        <v>180551.71</v>
      </c>
      <c r="F14" s="71">
        <f t="shared" si="1"/>
        <v>116.6718674708021</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130023132.31999999</v>
      </c>
      <c r="E15" s="192">
        <v>136621555.66999999</v>
      </c>
      <c r="F15" s="71">
        <f t="shared" si="1"/>
        <v>105.07480725334366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132679.43</v>
      </c>
      <c r="E16" s="192">
        <v>132679.43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4731031.55</v>
      </c>
      <c r="E17" s="192">
        <v>4742213.4000000004</v>
      </c>
      <c r="F17" s="71">
        <f t="shared" si="1"/>
        <v>100.23635120336496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28641667.09</v>
      </c>
      <c r="E18" s="192">
        <v>30501713.109999999</v>
      </c>
      <c r="F18" s="71">
        <f t="shared" si="1"/>
        <v>106.49419607509304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5940164.6700000018</v>
      </c>
      <c r="E19" s="79">
        <f t="shared" si="5"/>
        <v>5085427.1699999981</v>
      </c>
      <c r="F19" s="71">
        <f t="shared" si="1"/>
        <v>85.610878696398089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9873934.3800000008</v>
      </c>
      <c r="E20" s="192">
        <v>9832967.9800000004</v>
      </c>
      <c r="F20" s="71">
        <f t="shared" si="1"/>
        <v>99.585105608125374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667298.57999999996</v>
      </c>
      <c r="E21" s="192">
        <v>751354.02</v>
      </c>
      <c r="F21" s="71">
        <f t="shared" si="1"/>
        <v>112.59637627282228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1198573.55</v>
      </c>
      <c r="E22" s="192">
        <v>1521476.61</v>
      </c>
      <c r="F22" s="71">
        <f t="shared" si="1"/>
        <v>126.9406128643503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3543292.87</v>
      </c>
      <c r="E23" s="192">
        <v>3585747.32</v>
      </c>
      <c r="F23" s="71">
        <f t="shared" si="1"/>
        <v>101.19816372954797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2271811.69</v>
      </c>
      <c r="E24" s="192">
        <v>2254567.56</v>
      </c>
      <c r="F24" s="71">
        <f t="shared" si="1"/>
        <v>99.24095249285385</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947616.79</v>
      </c>
      <c r="E25" s="192">
        <v>950439.78</v>
      </c>
      <c r="F25" s="71">
        <f t="shared" si="1"/>
        <v>100.29790417706718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6970681.1600000001</v>
      </c>
      <c r="E26" s="192">
        <v>7334915.4699999997</v>
      </c>
      <c r="F26" s="71">
        <f t="shared" si="1"/>
        <v>105.2252326801302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19533044.350000001</v>
      </c>
      <c r="E28" s="192">
        <v>21146041.57</v>
      </c>
      <c r="F28" s="71">
        <f t="shared" si="1"/>
        <v>108.2577871175519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757173.81</v>
      </c>
      <c r="E29" s="79">
        <f t="shared" si="6"/>
        <v>939321.92000000039</v>
      </c>
      <c r="F29" s="71">
        <f t="shared" si="1"/>
        <v>124.05631409781597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2867235.77</v>
      </c>
      <c r="E30" s="192">
        <v>3334342.58</v>
      </c>
      <c r="F30" s="71">
        <f t="shared" si="1"/>
        <v>116.29118940574601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4108.16</v>
      </c>
      <c r="E32" s="192">
        <v>4108.16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2114170.12</v>
      </c>
      <c r="E34" s="192">
        <v>2399128.8199999998</v>
      </c>
      <c r="F34" s="71">
        <f t="shared" si="1"/>
        <v>113.47851326174261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2089308.4200000009</v>
      </c>
      <c r="E35" s="79">
        <f t="shared" si="7"/>
        <v>2019268.38</v>
      </c>
      <c r="F35" s="71">
        <f t="shared" si="1"/>
        <v>96.647692636973105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3352015.14</v>
      </c>
      <c r="E36" s="192">
        <v>3503317.5</v>
      </c>
      <c r="F36" s="71">
        <f t="shared" si="1"/>
        <v>104.51377316869757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476217.01</v>
      </c>
      <c r="E37" s="192">
        <v>476563.20000000001</v>
      </c>
      <c r="F37" s="71">
        <f t="shared" si="1"/>
        <v>100.07269584931457</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529206.81000000006</v>
      </c>
      <c r="E39" s="192">
        <v>529206.81000000006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2268130.54</v>
      </c>
      <c r="E40" s="192">
        <v>2489819.13</v>
      </c>
      <c r="F40" s="71">
        <f t="shared" si="1"/>
        <v>109.77406661963998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2032.17</v>
      </c>
      <c r="E41" s="79">
        <f t="shared" si="8"/>
        <v>1783.5400000000009</v>
      </c>
      <c r="F41" s="71">
        <f t="shared" si="1"/>
        <v>87.765295226285247</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15531.86</v>
      </c>
      <c r="E42" s="192">
        <v>15500.25</v>
      </c>
      <c r="F42" s="71">
        <f t="shared" si="1"/>
        <v>99.796482842364014</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13499.69</v>
      </c>
      <c r="E44" s="192">
        <v>13716.71</v>
      </c>
      <c r="F44" s="71">
        <f t="shared" si="1"/>
        <v>101.6075924706419</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34448.429999999935</v>
      </c>
      <c r="E45" s="79">
        <f t="shared" si="9"/>
        <v>37638.979999999981</v>
      </c>
      <c r="F45" s="71">
        <f t="shared" si="1"/>
        <v>109.26181541510034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298422.15999999997</v>
      </c>
      <c r="E47" s="192">
        <v>291463.71000000002</v>
      </c>
      <c r="F47" s="71">
        <f t="shared" si="1"/>
        <v>97.668252920627623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2603</v>
      </c>
      <c r="E48" s="192">
        <v>1474.86</v>
      </c>
      <c r="F48" s="71">
        <f t="shared" si="1"/>
        <v>56.660007683442181</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20336.849999999999</v>
      </c>
      <c r="E49" s="192">
        <v>20336.849999999999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286913.58</v>
      </c>
      <c r="E50" s="192">
        <v>275636.44</v>
      </c>
      <c r="F50" s="71">
        <f t="shared" si="1"/>
        <v>96.069499394207824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114244.08</v>
      </c>
      <c r="E51" s="192">
        <v>128243.64</v>
      </c>
      <c r="F51" s="71">
        <f t="shared" si="1"/>
        <v>112.25407916103836</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108.34999999962747</v>
      </c>
      <c r="E52" s="79">
        <f t="shared" si="10"/>
        <v>108.34999999962747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305.01</v>
      </c>
      <c r="E53" s="192">
        <v>305.01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2526998.5499999998</v>
      </c>
      <c r="E54" s="192">
        <v>2643302.34</v>
      </c>
      <c r="F54" s="71">
        <f t="shared" si="1"/>
        <v>104.60244783282523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2527195.21</v>
      </c>
      <c r="E55" s="192">
        <v>2643499</v>
      </c>
      <c r="F55" s="71">
        <f t="shared" si="1"/>
        <v>104.60208968186512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5449099.2000000002</v>
      </c>
      <c r="E56" s="79">
        <f t="shared" si="11"/>
        <v>12970837.57</v>
      </c>
      <c r="F56" s="71">
        <f t="shared" si="1"/>
        <v>238.03636333139244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5437542.9199999999</v>
      </c>
      <c r="E57" s="192">
        <v>12958943.390000001</v>
      </c>
      <c r="F57" s="71">
        <f t="shared" si="1"/>
        <v>238.32351451121974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2750</v>
      </c>
      <c r="E58" s="192">
        <v>2750</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686.91</v>
      </c>
      <c r="E60" s="192">
        <v>1024.81</v>
      </c>
      <c r="F60" s="71">
        <f t="shared" si="1"/>
        <v>149.19130599350717</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8119.37</v>
      </c>
      <c r="E61" s="192">
        <v>8119.37</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95552.489999999991</v>
      </c>
      <c r="E63" s="79">
        <f>SUM(E64:E68)</f>
        <v>290526.37</v>
      </c>
      <c r="F63" s="71">
        <f>IF(D63&gt;0,IF(E63/D63&gt;=100,"&gt;&gt;100",E63/D63*100),"-")</f>
        <v>304.04897873409686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9858.11</v>
      </c>
      <c r="E64" s="192">
        <v>13981.18</v>
      </c>
      <c r="F64" s="71">
        <f t="shared" si="1"/>
        <v>141.82414276164496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28052.03</v>
      </c>
      <c r="E67" s="192">
        <v>27419.08</v>
      </c>
      <c r="F67" s="71">
        <f t="shared" si="1"/>
        <v>97.743657054409255</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57642.35</v>
      </c>
      <c r="E68" s="192">
        <v>249126.11</v>
      </c>
      <c r="F68" s="71">
        <f t="shared" si="1"/>
        <v>432.19284085399011</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15570903.949999999</v>
      </c>
      <c r="E69" s="79">
        <f>E70+E82+E88+E119+E135+E147+E165+E171</f>
        <v>14868053.25</v>
      </c>
      <c r="F69" s="71">
        <f t="shared" si="1"/>
        <v>95.486127830105843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8214927.3599999994</v>
      </c>
      <c r="E70" s="79">
        <f t="shared" si="12"/>
        <v>6225285.3600000003</v>
      </c>
      <c r="F70" s="71">
        <f t="shared" si="1"/>
        <v>75.780163197937284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8043498.8099999996</v>
      </c>
      <c r="E71" s="79">
        <f t="shared" si="13"/>
        <v>6083354.9400000004</v>
      </c>
      <c r="F71" s="71">
        <f t="shared" si="1"/>
        <v>75.630706035996795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4257.0200000000004</v>
      </c>
      <c r="E72" s="192">
        <v>904.96</v>
      </c>
      <c r="F72" s="71">
        <f t="shared" si="1"/>
        <v>21.25806315215808</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8039241.79</v>
      </c>
      <c r="E73" s="192">
        <v>6082411.9800000004</v>
      </c>
      <c r="F73" s="71">
        <f t="shared" si="1"/>
        <v>75.659025302185867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38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156265.87</v>
      </c>
      <c r="E76" s="79">
        <f>SUM(E77:E79)</f>
        <v>132518.26999999999</v>
      </c>
      <c r="F76" s="71">
        <f t="shared" si="1"/>
        <v>84.803079520819225</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23747.599999999999</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132518.26999999999</v>
      </c>
      <c r="E78" s="192">
        <v>132518.26999999999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15162.68</v>
      </c>
      <c r="E80" s="192">
        <v>9212.15</v>
      </c>
      <c r="F80" s="71">
        <f t="shared" si="1"/>
        <v>60.755420545708269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200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274356.57999999996</v>
      </c>
      <c r="E82" s="79">
        <f>SUM(E83:E85)-E86+E87</f>
        <v>347100.48</v>
      </c>
      <c r="F82" s="71">
        <f t="shared" si="1"/>
        <v>126.51436316927409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720</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631.52</v>
      </c>
      <c r="E84" s="192">
        <v>13003.4</v>
      </c>
      <c r="F84" s="71">
        <f t="shared" si="1"/>
        <v>2059.0638459589563</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6243.77</v>
      </c>
      <c r="E85" s="192">
        <v>11166.88</v>
      </c>
      <c r="F85" s="71">
        <f t="shared" si="1"/>
        <v>178.84835604130194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266761.28999999998</v>
      </c>
      <c r="E87" s="192">
        <v>322930.2</v>
      </c>
      <c r="F87" s="71">
        <f t="shared" si="1"/>
        <v>121.05586983778645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23661.48</v>
      </c>
      <c r="E88" s="79">
        <f t="shared" si="15"/>
        <v>11172.01</v>
      </c>
      <c r="F88" s="71">
        <f t="shared" si="1"/>
        <v>47.216023680682703</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23661.48</v>
      </c>
      <c r="E89" s="79">
        <f t="shared" si="16"/>
        <v>11172.01</v>
      </c>
      <c r="F89" s="71">
        <f t="shared" si="1"/>
        <v>47.216023680682703</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23661.48</v>
      </c>
      <c r="E98" s="192">
        <v>11172.01</v>
      </c>
      <c r="F98" s="71">
        <f t="shared" si="1"/>
        <v>47.216023680682703</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35439.760000000002</v>
      </c>
      <c r="E119" s="79">
        <f t="shared" si="18"/>
        <v>35439.760000000002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35439.760000000002</v>
      </c>
      <c r="E120" s="79">
        <f t="shared" si="19"/>
        <v>35439.760000000002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35439.760000000002</v>
      </c>
      <c r="E124" s="192">
        <v>35439.760000000002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723432.21</v>
      </c>
      <c r="E135" s="79">
        <f t="shared" si="21"/>
        <v>723432.21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723432.21</v>
      </c>
      <c r="E136" s="79">
        <f t="shared" si="22"/>
        <v>723432.21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723432.21</v>
      </c>
      <c r="E140" s="192">
        <v>723432.21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2059660.61</v>
      </c>
      <c r="E147" s="79">
        <f t="shared" si="24"/>
        <v>7340080.4900000002</v>
      </c>
      <c r="F147" s="71">
        <f t="shared" si="1"/>
        <v>356.37330025940537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13319.18</v>
      </c>
      <c r="E148" s="192">
        <v>11570.39</v>
      </c>
      <c r="F148" s="71">
        <f t="shared" si="1"/>
        <v>86.87013765111665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581216.12</v>
      </c>
      <c r="E150" s="79">
        <f t="shared" si="25"/>
        <v>5645615.3700000001</v>
      </c>
      <c r="F150" s="71">
        <f t="shared" si="1"/>
        <v>971.3452837474639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39557.46</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145323.82</v>
      </c>
      <c r="E152" s="192">
        <v>275610.40000000002</v>
      </c>
      <c r="F152" s="71">
        <f t="shared" si="1"/>
        <v>189.65259790170671</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1670</v>
      </c>
      <c r="E153" s="192">
        <v>469606.09</v>
      </c>
      <c r="F153" s="71" t="str">
        <f t="shared" si="1"/>
        <v>&gt;&gt;100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512.4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2588.09</v>
      </c>
      <c r="E156" s="192">
        <v>4354842.8899999997</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431634.21</v>
      </c>
      <c r="E158" s="192">
        <v>505486.13</v>
      </c>
      <c r="F158" s="71">
        <f t="shared" si="1"/>
        <v>117.10983937070235</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66150.429999999993</v>
      </c>
      <c r="E159" s="192">
        <v>49834.11</v>
      </c>
      <c r="F159" s="71">
        <f t="shared" si="1"/>
        <v>75.334521635006766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54763.87</v>
      </c>
      <c r="E160" s="192">
        <v>78753.179999999993</v>
      </c>
      <c r="F160" s="71">
        <f t="shared" si="1"/>
        <v>143.80499405903925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302808.99</v>
      </c>
      <c r="E161" s="192">
        <v>342700.16</v>
      </c>
      <c r="F161" s="71">
        <f t="shared" si="1"/>
        <v>113.17370729316853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1064575.27</v>
      </c>
      <c r="E162" s="192">
        <v>1229826.1200000001</v>
      </c>
      <c r="F162" s="71">
        <f t="shared" si="1"/>
        <v>115.52270230737184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3250.34</v>
      </c>
      <c r="E163" s="192">
        <v>1345.26</v>
      </c>
      <c r="F163" s="71">
        <f t="shared" si="1"/>
        <v>41.388285533205753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26423.59</v>
      </c>
      <c r="E164" s="192">
        <v>19564.099999999999</v>
      </c>
      <c r="F164" s="71">
        <f t="shared" si="1"/>
        <v>74.040279916544264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5962.43</v>
      </c>
      <c r="E165" s="79">
        <f t="shared" si="26"/>
        <v>5179.71</v>
      </c>
      <c r="F165" s="71">
        <f t="shared" si="1"/>
        <v>86.872466427278809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5962.43</v>
      </c>
      <c r="E167" s="192">
        <v>5179.71</v>
      </c>
      <c r="F167" s="71">
        <f t="shared" si="1"/>
        <v>86.872466427278809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4233463.5200000005</v>
      </c>
      <c r="E171" s="79">
        <f t="shared" si="27"/>
        <v>180363.23</v>
      </c>
      <c r="F171" s="71">
        <f t="shared" si="1"/>
        <v>4.2604177205712643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214217.59</v>
      </c>
      <c r="E172" s="192">
        <v>180363.23</v>
      </c>
      <c r="F172" s="71">
        <f t="shared" si="1"/>
        <v>84.196274451598498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4019245.93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151816398.11000001</v>
      </c>
      <c r="E176" s="79">
        <f>E177+E251</f>
        <v>161937422.75</v>
      </c>
      <c r="F176" s="71">
        <f t="shared" si="1"/>
        <v>106.66662150202424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9208177.120000001</v>
      </c>
      <c r="E177" s="79">
        <f>E178+E197+E203+E219+E247+E248</f>
        <v>15187351.5</v>
      </c>
      <c r="F177" s="71">
        <f t="shared" si="1"/>
        <v>164.93331201257345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7424788.6800000006</v>
      </c>
      <c r="E178" s="79">
        <f>SUM(E179:E181)+E185+E186+SUM(E194:E196)</f>
        <v>8292813.5600000005</v>
      </c>
      <c r="F178" s="71">
        <f t="shared" si="1"/>
        <v>111.69090350460991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5255528.95</v>
      </c>
      <c r="E179" s="192">
        <v>6211376.7300000004</v>
      </c>
      <c r="F179" s="71">
        <f t="shared" si="1"/>
        <v>118.18747054946772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1591282.94</v>
      </c>
      <c r="E180" s="192">
        <v>1303267.68</v>
      </c>
      <c r="F180" s="71">
        <f t="shared" si="1"/>
        <v>81.900436888992218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11188.070000000002</v>
      </c>
      <c r="E181" s="79">
        <f t="shared" si="28"/>
        <v>11647.17</v>
      </c>
      <c r="F181" s="71">
        <f t="shared" si="1"/>
        <v>104.10347807977602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11.03</v>
      </c>
      <c r="E183" s="192">
        <v>8.8000000000000007</v>
      </c>
      <c r="F183" s="71">
        <f t="shared" si="1"/>
        <v>79.782411604714426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11177.04</v>
      </c>
      <c r="E184" s="192">
        <v>11638.37</v>
      </c>
      <c r="F184" s="71">
        <f t="shared" si="1"/>
        <v>104.12747918948129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2669.07</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560588.19999999995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316225.8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244362.4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56462.42</v>
      </c>
      <c r="E194" s="192">
        <v>32045</v>
      </c>
      <c r="F194" s="71">
        <f t="shared" si="1"/>
        <v>56.754563477796381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25934.560000000001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510326.3</v>
      </c>
      <c r="E196" s="192">
        <v>145285.15</v>
      </c>
      <c r="F196" s="71">
        <f t="shared" si="1"/>
        <v>28.469069691293591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1001863.55</v>
      </c>
      <c r="E197" s="79">
        <f>SUM(E198:E202)</f>
        <v>2347838.35</v>
      </c>
      <c r="F197" s="71">
        <f t="shared" si="1"/>
        <v>234.34711742931458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37539.370000000003</v>
      </c>
      <c r="E198" s="192">
        <v>33047.339999999997</v>
      </c>
      <c r="F198" s="71">
        <f t="shared" si="1"/>
        <v>88.033816230799815</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213774.18</v>
      </c>
      <c r="E199" s="192">
        <v>53920.86</v>
      </c>
      <c r="F199" s="71">
        <f t="shared" ref="F199:F202" si="30">IF(D199&gt;0,IF(E199/D199&gt;=100,"&gt;&gt;100",E199/D199*100),"-")</f>
        <v>25.223280005096971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750550</v>
      </c>
      <c r="E202" s="192">
        <v>2260870.15</v>
      </c>
      <c r="F202" s="71">
        <f t="shared" si="30"/>
        <v>301.22845246818997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365066.65</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365066.65</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365066.65</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413184.88</v>
      </c>
      <c r="E247" s="192">
        <v>4544162.51</v>
      </c>
      <c r="F247" s="71">
        <f>IF(D247&gt;0,IF(E247/D247&gt;=100,"&gt;&gt;100",E247/D247*100),"-")</f>
        <v>1099.7891573379934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3273.36</v>
      </c>
      <c r="E248" s="79">
        <f t="shared" si="37"/>
        <v>2537.08</v>
      </c>
      <c r="F248" s="71">
        <f t="shared" si="1"/>
        <v>77.506904220739543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2476.4</v>
      </c>
      <c r="E249" s="192">
        <v>930.76</v>
      </c>
      <c r="F249" s="71">
        <f t="shared" si="1"/>
        <v>37.585204328864478</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796.96</v>
      </c>
      <c r="E250" s="192">
        <v>1606.32</v>
      </c>
      <c r="F250" s="71">
        <f t="shared" si="1"/>
        <v>201.55591246737603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142608220.99000001</v>
      </c>
      <c r="E251" s="79">
        <f>+E252+E255-E264+E274+E291</f>
        <v>146750071.25</v>
      </c>
      <c r="F251" s="71">
        <f t="shared" si="1"/>
        <v>102.90435588582963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136628754.49000001</v>
      </c>
      <c r="E252" s="79">
        <f>E253-E254</f>
        <v>147659541.00999999</v>
      </c>
      <c r="F252" s="71">
        <f t="shared" si="1"/>
        <v>108.07354686147515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136997853.28</v>
      </c>
      <c r="E253" s="192">
        <v>147663583.56999999</v>
      </c>
      <c r="F253" s="71">
        <f t="shared" si="1"/>
        <v>107.78532658333053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369098.79</v>
      </c>
      <c r="E254" s="192">
        <v>4042.56</v>
      </c>
      <c r="F254" s="71">
        <f t="shared" si="1"/>
        <v>1.0952514908000648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4097261.9899999984</v>
      </c>
      <c r="E255" s="79">
        <f>E256-E260</f>
        <v>-7685864.2100000046</v>
      </c>
      <c r="F255" s="71">
        <f t="shared" si="1"/>
        <v>-187.5853735679716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28996335.120000001</v>
      </c>
      <c r="E256" s="79">
        <f>SUM(E257:E259)</f>
        <v>17431188.739999998</v>
      </c>
      <c r="F256" s="71">
        <f t="shared" si="1"/>
        <v>60.115144441053758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28996335.120000001</v>
      </c>
      <c r="E257" s="192">
        <v>17431188.739999998</v>
      </c>
      <c r="F257" s="71">
        <f t="shared" si="1"/>
        <v>60.115144441053758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24899073.130000003</v>
      </c>
      <c r="E260" s="79">
        <f>SUM(E261:E263)</f>
        <v>25117052.950000003</v>
      </c>
      <c r="F260" s="71">
        <f t="shared" si="1"/>
        <v>100.87545355147121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21141602.690000001</v>
      </c>
      <c r="E262" s="192">
        <v>22043712.030000001</v>
      </c>
      <c r="F262" s="71">
        <f t="shared" si="1"/>
        <v>104.2669865346902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3757470.44</v>
      </c>
      <c r="E263" s="192">
        <v>3073340.92</v>
      </c>
      <c r="F263" s="71">
        <f t="shared" si="1"/>
        <v>81.792816978222191</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55.53</v>
      </c>
      <c r="E264" s="79">
        <f>SUM(E265:E273)</f>
        <v>560588.19999999995</v>
      </c>
      <c r="F264" s="71" t="str">
        <f t="shared" si="1"/>
        <v>&gt;&gt;100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55.53</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316225.8</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244362.4</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1874918.2</v>
      </c>
      <c r="E274" s="79">
        <f>SUM(E275:E277)+SUM(E286:E290)</f>
        <v>7327174.3399999999</v>
      </c>
      <c r="F274" s="71">
        <f t="shared" si="1"/>
        <v>390.79968075407237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6054.7</v>
      </c>
      <c r="E275" s="192">
        <v>2724.96</v>
      </c>
      <c r="F275" s="71">
        <f t="shared" ref="F275:F290" si="39">IF(D275&gt;0,IF(E275/D275&gt;=100,"&gt;&gt;100",E275/D275*100),"-")</f>
        <v>45.005698052752408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423995.3</v>
      </c>
      <c r="E277" s="79">
        <f>SUM(E278:E285)</f>
        <v>5618046.1100000003</v>
      </c>
      <c r="F277" s="71">
        <f t="shared" si="39"/>
        <v>1325.0255627833612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39557.46</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168671.17</v>
      </c>
      <c r="E279" s="192">
        <v>275610.40000000002</v>
      </c>
      <c r="F279" s="71">
        <f t="shared" si="39"/>
        <v>163.40101275161607</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4414.0200000000004</v>
      </c>
      <c r="E280" s="192">
        <v>534261.6</v>
      </c>
      <c r="F280" s="71" t="str">
        <f t="shared" si="39"/>
        <v>&gt;&gt;100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512.4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39639.86</v>
      </c>
      <c r="E283" s="192">
        <v>4231685.47</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211270.25</v>
      </c>
      <c r="E285" s="192">
        <v>536418.78</v>
      </c>
      <c r="F285" s="71">
        <f t="shared" si="39"/>
        <v>253.90171119691485</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77811.98</v>
      </c>
      <c r="E286" s="192">
        <v>63795.65</v>
      </c>
      <c r="F286" s="71">
        <f t="shared" si="39"/>
        <v>81.986925406601912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49448.27</v>
      </c>
      <c r="E287" s="192">
        <v>78110.09</v>
      </c>
      <c r="F287" s="71">
        <f t="shared" si="39"/>
        <v>157.96324118113739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250367.71</v>
      </c>
      <c r="E288" s="192">
        <v>333690.19</v>
      </c>
      <c r="F288" s="71">
        <f t="shared" si="39"/>
        <v>133.28004238246217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1064575.27</v>
      </c>
      <c r="E289" s="192">
        <v>1229826.1200000001</v>
      </c>
      <c r="F289" s="71">
        <f t="shared" si="39"/>
        <v>115.52270230737184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2664.97</v>
      </c>
      <c r="E290" s="192">
        <v>981.22</v>
      </c>
      <c r="F290" s="71">
        <f t="shared" si="39"/>
        <v>36.819176200857804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7341.84</v>
      </c>
      <c r="E291" s="79">
        <f>SUM(E292:E295)</f>
        <v>9808.31</v>
      </c>
      <c r="F291" s="71">
        <f t="shared" si="1"/>
        <v>133.59471195231711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7341.84</v>
      </c>
      <c r="E293" s="192">
        <v>9808.31</v>
      </c>
      <c r="F293" s="71">
        <f t="shared" ref="F293:F295" si="40">IF(D293&gt;0,IF(E293/D293&gt;=100,"&gt;&gt;100",E293/D293*100),"-")</f>
        <v>133.59471195231711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22943062.640000001</v>
      </c>
      <c r="E297" s="79">
        <f t="shared" si="42"/>
        <v>97034800.180000007</v>
      </c>
      <c r="F297" s="71">
        <f t="shared" si="1"/>
        <v>422.93743299477831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22943062.640000001</v>
      </c>
      <c r="E298" s="193">
        <v>97034800.180000007</v>
      </c>
      <c r="F298" s="75">
        <f t="shared" si="1"/>
        <v>422.93743299477831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23661.48</v>
      </c>
      <c r="E301" s="192">
        <v>11172.01</v>
      </c>
      <c r="F301" s="71">
        <f t="shared" si="43"/>
        <v>47.216023680682703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326213.38</v>
      </c>
      <c r="E302" s="192">
        <v>1244202.01</v>
      </c>
      <c r="F302" s="71">
        <f t="shared" si="43"/>
        <v>381.40741192160783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1759870.82</v>
      </c>
      <c r="E303" s="192">
        <v>6115442.5800000001</v>
      </c>
      <c r="F303" s="71">
        <f t="shared" si="43"/>
        <v>347.49383366672333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5962.43</v>
      </c>
      <c r="E306" s="192">
        <v>5179.71</v>
      </c>
      <c r="F306" s="71">
        <f t="shared" si="43"/>
        <v>86.872466427278809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142975.28</v>
      </c>
      <c r="E308" s="192">
        <v>205661.17</v>
      </c>
      <c r="F308" s="71">
        <f t="shared" si="43"/>
        <v>143.84386587667464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45935.43</v>
      </c>
      <c r="E309" s="192">
        <v>49586.16</v>
      </c>
      <c r="F309" s="71">
        <f t="shared" si="43"/>
        <v>107.94752547216821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77850.58</v>
      </c>
      <c r="E311" s="192">
        <v>67682.87</v>
      </c>
      <c r="F311" s="71">
        <f t="shared" si="43"/>
        <v>86.939455043237942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1071699.67</v>
      </c>
      <c r="E336" s="192">
        <v>871209.04</v>
      </c>
      <c r="F336" s="71">
        <f t="shared" si="43"/>
        <v>81.292274728422754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6353089.0099999998</v>
      </c>
      <c r="E337" s="192">
        <v>7421604.5199999996</v>
      </c>
      <c r="F337" s="71">
        <f t="shared" si="43"/>
        <v>116.8188342445402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2175.6799999999998</v>
      </c>
      <c r="E338" s="192">
        <v>8325.7800000000007</v>
      </c>
      <c r="F338" s="71">
        <f t="shared" si="43"/>
        <v>382.67484188851307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999687.87</v>
      </c>
      <c r="E339" s="192">
        <v>2339512.5699999998</v>
      </c>
      <c r="F339" s="71">
        <f t="shared" si="43"/>
        <v>234.02430300569716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284731.89</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80334.759999999995</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116813.61</v>
      </c>
      <c r="E344" s="192">
        <v>38734.39</v>
      </c>
      <c r="F344" s="71">
        <f t="shared" si="43"/>
        <v>33.159141302113682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94.17</v>
      </c>
      <c r="E365" s="192">
        <v>16041.71</v>
      </c>
      <c r="F365" s="71" t="str">
        <f t="shared" si="43"/>
        <v>&gt;&gt;100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331196.90000000002</v>
      </c>
      <c r="E366" s="192">
        <v>380262.59</v>
      </c>
      <c r="F366" s="71">
        <f t="shared" ref="F366:F397" si="44">IF(D366&gt;0,IF(E366/D366&gt;=100,"&gt;&gt;100",E366/D366*100),"-")</f>
        <v>114.81465859130928</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81808.570000000007</v>
      </c>
      <c r="E367" s="192">
        <v>586908.65</v>
      </c>
      <c r="F367" s="71">
        <f t="shared" si="44"/>
        <v>717.41707500815619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670.15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167439.19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3339222.52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85.24</v>
      </c>
      <c r="E380" s="192">
        <v>53617.7</v>
      </c>
      <c r="F380" s="71" t="str">
        <f t="shared" si="44"/>
        <v>&gt;&gt;100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313847.06</v>
      </c>
      <c r="E381" s="192">
        <v>49669.43</v>
      </c>
      <c r="F381" s="71">
        <f>IF(D381&gt;0,IF(E381/D381&gt;=100,"&gt;&gt;100",E381/D381*100),"-")</f>
        <v>15.8259981788582</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359.81</v>
      </c>
      <c r="E384" s="192">
        <v>544570.56000000006</v>
      </c>
      <c r="F384" s="71" t="str">
        <f t="shared" si="44"/>
        <v>&gt;&gt;100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43599.55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11918209.23</v>
      </c>
      <c r="E387" s="192">
        <v>10957689.99</v>
      </c>
      <c r="F387" s="71">
        <f t="shared" si="44"/>
        <v>91.940741923021264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22321.96</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86901.97</v>
      </c>
      <c r="E389" s="192">
        <v>85936</v>
      </c>
      <c r="F389" s="71">
        <f t="shared" si="44"/>
        <v>98.888437166614281</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4164117.94</v>
      </c>
      <c r="E391" s="288">
        <v>1503873.21</v>
      </c>
      <c r="F391" s="263">
        <f t="shared" si="44"/>
        <v>36.115048412869882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347422.2</v>
      </c>
      <c r="E392" s="288">
        <v>380602.67</v>
      </c>
      <c r="F392" s="263">
        <f t="shared" si="44"/>
        <v>109.55047489768933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1907445.69</v>
      </c>
      <c r="E393" s="288">
        <v>2122213</v>
      </c>
      <c r="F393" s="263">
        <f t="shared" si="44"/>
        <v>111.25941939662776</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159852</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3172.96</v>
      </c>
      <c r="E396" s="288">
        <v>71776953.030000001</v>
      </c>
      <c r="F396" s="263" t="str">
        <f t="shared" si="44"/>
        <v>&gt;&gt;100</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4515792.6500000004</v>
      </c>
      <c r="E397" s="284">
        <v>10025358.32</v>
      </c>
      <c r="F397" s="289">
        <f t="shared" si="44"/>
        <v>222.00661316900806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46" sqref="D14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5407878.4399999995</v>
      </c>
      <c r="E5" s="58">
        <f t="shared" si="0"/>
        <v>6880718.4900000002</v>
      </c>
      <c r="F5" s="59">
        <f t="shared" ref="F5:F141" si="1">IF(D5&gt;0,IF(E5/D5&gt;=100,"&gt;&gt;100",E5/D5*100),"-")</f>
        <v>127.23508056516152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5369469.9899999993</v>
      </c>
      <c r="E6" s="60">
        <f t="shared" si="2"/>
        <v>6812330.4199999999</v>
      </c>
      <c r="F6" s="45">
        <f t="shared" si="1"/>
        <v>126.87156148906982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5195998.6399999997</v>
      </c>
      <c r="E7" s="194">
        <v>6719667.1799999997</v>
      </c>
      <c r="F7" s="45">
        <f t="shared" si="1"/>
        <v>129.3238825789993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173471.35</v>
      </c>
      <c r="E9" s="194">
        <v>92663.24</v>
      </c>
      <c r="F9" s="45">
        <f t="shared" si="1"/>
        <v>53.41702822973361</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38408.449999999997</v>
      </c>
      <c r="E13" s="60">
        <f t="shared" si="4"/>
        <v>68388.070000000007</v>
      </c>
      <c r="F13" s="45">
        <f t="shared" si="1"/>
        <v>178.05475097276775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38408.449999999997</v>
      </c>
      <c r="E14" s="194">
        <v>68388.070000000007</v>
      </c>
      <c r="F14" s="45">
        <f t="shared" si="1"/>
        <v>178.05475097276775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47707.27</v>
      </c>
      <c r="E22" s="60">
        <f t="shared" si="5"/>
        <v>53712.42</v>
      </c>
      <c r="F22" s="45">
        <f t="shared" si="1"/>
        <v>112.58749452651557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47707.27</v>
      </c>
      <c r="E24" s="194">
        <v>53712.42</v>
      </c>
      <c r="F24" s="45">
        <f t="shared" si="1"/>
        <v>112.58749452651557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231825.54</v>
      </c>
      <c r="E28" s="60">
        <f t="shared" si="6"/>
        <v>320565.98</v>
      </c>
      <c r="F28" s="45">
        <f t="shared" si="1"/>
        <v>138.27897478422781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180000</v>
      </c>
      <c r="E30" s="194">
        <v>226620.5</v>
      </c>
      <c r="F30" s="45">
        <f t="shared" si="1"/>
        <v>125.90027777777777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32761.64</v>
      </c>
      <c r="E33" s="194">
        <v>74047.13</v>
      </c>
      <c r="F33" s="45">
        <f t="shared" si="1"/>
        <v>226.01777566690805</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19063.900000000001</v>
      </c>
      <c r="E34" s="194">
        <v>19898.349999999999</v>
      </c>
      <c r="F34" s="45">
        <f t="shared" si="1"/>
        <v>104.37712115569215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4373352.54</v>
      </c>
      <c r="E35" s="60">
        <f t="shared" si="7"/>
        <v>8079032.6499999994</v>
      </c>
      <c r="F35" s="45">
        <f t="shared" si="1"/>
        <v>184.73316697217371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324215.67999999999</v>
      </c>
      <c r="E36" s="60">
        <f t="shared" si="8"/>
        <v>853989</v>
      </c>
      <c r="F36" s="45">
        <f t="shared" si="1"/>
        <v>263.40151099416289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307717.98</v>
      </c>
      <c r="E37" s="194">
        <v>834108.82</v>
      </c>
      <c r="F37" s="45">
        <f t="shared" si="1"/>
        <v>271.06275037942214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16497.7</v>
      </c>
      <c r="E38" s="194">
        <v>19880.18</v>
      </c>
      <c r="F38" s="45">
        <f t="shared" si="1"/>
        <v>120.50273674512204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373508.52999999997</v>
      </c>
      <c r="E39" s="60">
        <f t="shared" si="9"/>
        <v>429660.47</v>
      </c>
      <c r="F39" s="45">
        <f t="shared" si="1"/>
        <v>115.03364327449228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325722.42</v>
      </c>
      <c r="E40" s="194">
        <v>374054.92</v>
      </c>
      <c r="F40" s="45">
        <f t="shared" si="1"/>
        <v>114.83855486521315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47786.11</v>
      </c>
      <c r="E42" s="194">
        <v>55605.55</v>
      </c>
      <c r="F42" s="45">
        <f t="shared" si="1"/>
        <v>116.36341606378926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114911.59</v>
      </c>
      <c r="E43" s="60">
        <f t="shared" si="10"/>
        <v>64829.63</v>
      </c>
      <c r="F43" s="45">
        <f t="shared" si="1"/>
        <v>56.416963684864164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114911.59</v>
      </c>
      <c r="E49" s="194">
        <v>64829.63</v>
      </c>
      <c r="F49" s="45">
        <f t="shared" si="1"/>
        <v>56.416963684864164</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267737.06</v>
      </c>
      <c r="E50" s="60">
        <f t="shared" si="11"/>
        <v>335750.94</v>
      </c>
      <c r="F50" s="45">
        <f t="shared" si="1"/>
        <v>125.40323704159597</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267737.06</v>
      </c>
      <c r="E53" s="194">
        <v>335750.94</v>
      </c>
      <c r="F53" s="45">
        <f t="shared" si="1"/>
        <v>125.40323704159597</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561869.55999999994</v>
      </c>
      <c r="E54" s="60">
        <f t="shared" si="12"/>
        <v>143297.76</v>
      </c>
      <c r="F54" s="45">
        <f t="shared" si="1"/>
        <v>25.503741473376852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552486.96</v>
      </c>
      <c r="E55" s="194">
        <v>133125</v>
      </c>
      <c r="F55" s="45">
        <f t="shared" si="1"/>
        <v>24.095591324001568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663.61</v>
      </c>
      <c r="E57" s="194">
        <v>0</v>
      </c>
      <c r="F57" s="45">
        <f t="shared" si="1"/>
        <v>0</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8718.99</v>
      </c>
      <c r="E58" s="194">
        <v>10172.76</v>
      </c>
      <c r="F58" s="45">
        <f t="shared" si="1"/>
        <v>116.67360554376138</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1998704.1400000001</v>
      </c>
      <c r="E61" s="60">
        <f t="shared" si="13"/>
        <v>5494723.1799999997</v>
      </c>
      <c r="F61" s="45">
        <f t="shared" si="1"/>
        <v>274.91428421216955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180228.59</v>
      </c>
      <c r="E62" s="194">
        <v>0</v>
      </c>
      <c r="F62" s="45">
        <f t="shared" si="1"/>
        <v>0</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776252.24</v>
      </c>
      <c r="E64" s="194">
        <v>3840969.86</v>
      </c>
      <c r="F64" s="45">
        <f t="shared" si="1"/>
        <v>494.80950418899914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1042223.31</v>
      </c>
      <c r="E65" s="194">
        <v>1653753.32</v>
      </c>
      <c r="F65" s="45">
        <f t="shared" si="1"/>
        <v>158.67552607319826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551901.78</v>
      </c>
      <c r="E66" s="60">
        <f t="shared" si="14"/>
        <v>550298.39</v>
      </c>
      <c r="F66" s="45">
        <f t="shared" si="1"/>
        <v>99.70947910332886</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198688.23</v>
      </c>
      <c r="E67" s="194">
        <v>189325</v>
      </c>
      <c r="F67" s="45">
        <f t="shared" si="1"/>
        <v>95.287476263692113</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24613.51</v>
      </c>
      <c r="E68" s="194">
        <v>0</v>
      </c>
      <c r="F68" s="45">
        <f t="shared" si="1"/>
        <v>0</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279.63</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328600.03999999998</v>
      </c>
      <c r="E70" s="194">
        <v>360693.76000000001</v>
      </c>
      <c r="F70" s="45">
        <f t="shared" si="1"/>
        <v>109.76680343678595</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180504.2</v>
      </c>
      <c r="E74" s="194">
        <v>206483.28</v>
      </c>
      <c r="F74" s="45">
        <f t="shared" si="1"/>
        <v>114.39250721035854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2029376.18</v>
      </c>
      <c r="E75" s="60">
        <f t="shared" si="15"/>
        <v>3193186.86</v>
      </c>
      <c r="F75" s="45">
        <f t="shared" si="1"/>
        <v>157.34819849910724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196458.01</v>
      </c>
      <c r="E76" s="194">
        <v>347022.19</v>
      </c>
      <c r="F76" s="45">
        <f t="shared" si="1"/>
        <v>176.63936940010743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19475</v>
      </c>
      <c r="E78" s="194">
        <v>21212.5</v>
      </c>
      <c r="F78" s="45">
        <f t="shared" si="1"/>
        <v>108.92169448010269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964864.19</v>
      </c>
      <c r="E79" s="194">
        <v>1261400.73</v>
      </c>
      <c r="F79" s="45">
        <f t="shared" si="1"/>
        <v>130.7335004318069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6370.69</v>
      </c>
      <c r="E80" s="194">
        <v>4247.13</v>
      </c>
      <c r="F80" s="45">
        <f t="shared" si="1"/>
        <v>66.666718989622794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842208.29</v>
      </c>
      <c r="E81" s="194">
        <v>1559304.31</v>
      </c>
      <c r="F81" s="45">
        <f t="shared" si="1"/>
        <v>185.14473539556349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343634.61</v>
      </c>
      <c r="E82" s="60">
        <f t="shared" si="16"/>
        <v>594378.13</v>
      </c>
      <c r="F82" s="45">
        <f t="shared" si="1"/>
        <v>172.96806337405889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99945.5</v>
      </c>
      <c r="E83" s="194">
        <v>250000</v>
      </c>
      <c r="F83" s="45">
        <f t="shared" si="1"/>
        <v>250.13632429674172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243689.11</v>
      </c>
      <c r="E84" s="194">
        <v>316378.13</v>
      </c>
      <c r="F84" s="45">
        <f t="shared" si="1"/>
        <v>129.8285877444421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28000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15076352.020000001</v>
      </c>
      <c r="E89" s="60">
        <f t="shared" si="17"/>
        <v>17396241.230000004</v>
      </c>
      <c r="F89" s="45">
        <f t="shared" si="1"/>
        <v>115.38760309471736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11011418.359999999</v>
      </c>
      <c r="E94" s="60">
        <f t="shared" si="19"/>
        <v>12638741.310000001</v>
      </c>
      <c r="F94" s="45">
        <f t="shared" si="1"/>
        <v>114.77850442874282</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11011418.359999999</v>
      </c>
      <c r="E95" s="194">
        <v>12638741.310000001</v>
      </c>
      <c r="F95" s="45">
        <f t="shared" si="1"/>
        <v>114.77850442874282</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10000</v>
      </c>
      <c r="E99" s="60">
        <f t="shared" si="20"/>
        <v>10000</v>
      </c>
      <c r="F99" s="45">
        <f t="shared" si="1"/>
        <v>100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10000</v>
      </c>
      <c r="E103" s="194">
        <v>10000</v>
      </c>
      <c r="F103" s="45">
        <f t="shared" si="1"/>
        <v>100</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3709465.48</v>
      </c>
      <c r="E104" s="194">
        <v>4309489.43</v>
      </c>
      <c r="F104" s="45">
        <f t="shared" si="1"/>
        <v>116.17548278141679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6414.46</v>
      </c>
      <c r="E105" s="194">
        <v>8891.64</v>
      </c>
      <c r="F105" s="45">
        <f t="shared" si="1"/>
        <v>138.61868341216564</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339053.72</v>
      </c>
      <c r="E106" s="194">
        <v>429118.85</v>
      </c>
      <c r="F106" s="45">
        <f t="shared" si="1"/>
        <v>126.56367551431083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1939184.6400000001</v>
      </c>
      <c r="E107" s="60">
        <f t="shared" si="21"/>
        <v>2393749.23</v>
      </c>
      <c r="F107" s="45">
        <f t="shared" si="1"/>
        <v>123.44101642636774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741698.26</v>
      </c>
      <c r="E108" s="194">
        <v>797705</v>
      </c>
      <c r="F108" s="45">
        <f t="shared" si="1"/>
        <v>107.55114889982349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1172757.32</v>
      </c>
      <c r="E109" s="194">
        <v>1569618.01</v>
      </c>
      <c r="F109" s="45">
        <f t="shared" si="1"/>
        <v>133.83996699334179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15481.8</v>
      </c>
      <c r="E111" s="194">
        <v>19461.22</v>
      </c>
      <c r="F111" s="45">
        <f t="shared" si="1"/>
        <v>125.70385872443775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9247.26</v>
      </c>
      <c r="E112" s="194">
        <v>6965</v>
      </c>
      <c r="F112" s="45">
        <f t="shared" si="1"/>
        <v>75.319608186641233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62730772.780000001</v>
      </c>
      <c r="E114" s="60">
        <f t="shared" si="22"/>
        <v>77406245.120000005</v>
      </c>
      <c r="F114" s="45">
        <f t="shared" si="1"/>
        <v>123.39437518403867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37221429.810000002</v>
      </c>
      <c r="E115" s="60">
        <f t="shared" si="23"/>
        <v>47458400.560000002</v>
      </c>
      <c r="F115" s="45">
        <f t="shared" si="1"/>
        <v>127.50289497812281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181335.1</v>
      </c>
      <c r="E116" s="194">
        <v>215179.42</v>
      </c>
      <c r="F116" s="45">
        <f t="shared" si="1"/>
        <v>118.66396522239766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37040094.710000001</v>
      </c>
      <c r="E117" s="194">
        <v>47243221.140000001</v>
      </c>
      <c r="F117" s="45">
        <f t="shared" si="1"/>
        <v>127.54616722738936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20394441.449999999</v>
      </c>
      <c r="E118" s="60">
        <f t="shared" si="24"/>
        <v>25749760.400000002</v>
      </c>
      <c r="F118" s="45">
        <f t="shared" si="1"/>
        <v>126.25871840192026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2454326.1</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20394441.449999999</v>
      </c>
      <c r="E120" s="194">
        <v>23295434.300000001</v>
      </c>
      <c r="F120" s="45">
        <f t="shared" si="1"/>
        <v>114.22442902941086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228345.86</v>
      </c>
      <c r="E122" s="60">
        <f t="shared" si="25"/>
        <v>182580</v>
      </c>
      <c r="F122" s="45">
        <f t="shared" si="1"/>
        <v>79.957657213491856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30280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228345.86</v>
      </c>
      <c r="E124" s="194">
        <v>152300</v>
      </c>
      <c r="F124" s="45">
        <f t="shared" si="1"/>
        <v>66.697070838069934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2973500.62</v>
      </c>
      <c r="E126" s="194">
        <v>2081624.92</v>
      </c>
      <c r="F126" s="45">
        <f t="shared" si="1"/>
        <v>70.005868033079466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13437.59</v>
      </c>
      <c r="E127" s="194">
        <v>926268.72</v>
      </c>
      <c r="F127" s="45">
        <f t="shared" si="1"/>
        <v>6893.1163995924862</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1899617.45</v>
      </c>
      <c r="E128" s="194">
        <v>1007610.52</v>
      </c>
      <c r="F128" s="45">
        <f t="shared" si="1"/>
        <v>53.042812383093242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3721166.04</v>
      </c>
      <c r="E129" s="60">
        <f t="shared" si="26"/>
        <v>5276491.2799999993</v>
      </c>
      <c r="F129" s="45">
        <f t="shared" si="1"/>
        <v>141.79671703120238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1088.5</v>
      </c>
      <c r="E130" s="60">
        <f t="shared" si="27"/>
        <v>31018.1</v>
      </c>
      <c r="F130" s="45">
        <f t="shared" si="1"/>
        <v>2849.6187413872299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20210.59</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1088.5</v>
      </c>
      <c r="E132" s="194">
        <v>10807.51</v>
      </c>
      <c r="F132" s="45">
        <f t="shared" si="1"/>
        <v>992.88102893890675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2944382.8</v>
      </c>
      <c r="E133" s="194">
        <v>4482563.58</v>
      </c>
      <c r="F133" s="45">
        <f t="shared" si="1"/>
        <v>152.24119567605138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104443.89</v>
      </c>
      <c r="E135" s="194">
        <v>129773.95</v>
      </c>
      <c r="F135" s="45">
        <f t="shared" si="1"/>
        <v>124.25231385004905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517350.21</v>
      </c>
      <c r="E138" s="194">
        <v>422463.17</v>
      </c>
      <c r="F138" s="45">
        <f t="shared" si="1"/>
        <v>81.659031316523482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153900.64000000001</v>
      </c>
      <c r="E140" s="194">
        <v>210672.48</v>
      </c>
      <c r="F140" s="45">
        <f t="shared" si="1"/>
        <v>136.88863152226008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95901250.060000017</v>
      </c>
      <c r="E141" s="81">
        <f t="shared" si="28"/>
        <v>121594321.39000002</v>
      </c>
      <c r="F141" s="61">
        <f t="shared" si="1"/>
        <v>126.79117458210951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27" sqref="J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252086.41999999998</v>
      </c>
      <c r="E5" s="82">
        <f t="shared" si="0"/>
        <v>3946470.0100000002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145804.47</v>
      </c>
      <c r="E6" s="83">
        <f t="shared" si="1"/>
        <v>3282411.93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145804.47</v>
      </c>
      <c r="E7" s="83">
        <f t="shared" si="2"/>
        <v>3282411.93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925020.41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145804.47</v>
      </c>
      <c r="E9" s="195">
        <v>2357391.52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106281.95</v>
      </c>
      <c r="E22" s="83">
        <f t="shared" si="3"/>
        <v>664058.07999999996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106281.95</v>
      </c>
      <c r="E23" s="83">
        <f t="shared" si="4"/>
        <v>662217.6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1833.12</v>
      </c>
      <c r="E24" s="195">
        <v>8384.81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89220.64</v>
      </c>
      <c r="E25" s="195">
        <v>134385.85999999999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15228.19</v>
      </c>
      <c r="E27" s="283">
        <v>6050.56</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511532.94</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1863.43</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1840.48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614.11</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1226.3699999999999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9258482.6400000006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132306028.21000001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5985608.1699999999</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101371152.96000001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72673982.040000007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19710873.699999999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89846.42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862981.32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2341359.17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1547433.99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3228226.26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916450.06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17063663.140000001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1661339.31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1661339.31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6224264.6299999999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126379696.43000001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6036869.5499999998</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100800314.19000001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71731022.810000002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20006451.260000002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89267.78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860538.25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2145837.62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1571850.91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3202304.97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1193040.5900000001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15715511.939999999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1661339.31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1661339.31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2165661.44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15184814.420000017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570682.96000000008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462910.28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42000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176547.88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244362.4</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102692.88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96763.7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37427.839999999997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13263.84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17771.64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28300.38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5929.18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42.64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6.64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10.52</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5869.38</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5079.8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5079.8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14614131.459999999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392028.26999999979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7747473.8099999996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2341012.88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4133616.5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32248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Branko Matuza</cp:lastModifiedBy>
  <cp:lastPrinted>2026-02-26T11:31:26Z</cp:lastPrinted>
  <dcterms:created xsi:type="dcterms:W3CDTF">2022-04-01T05:14:30Z</dcterms:created>
  <dcterms:modified xsi:type="dcterms:W3CDTF">2026-02-26T11:44:04Z</dcterms:modified>
</cp:coreProperties>
</file>